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28830" windowHeight="6390" tabRatio="426" activeTab="3"/>
  </bookViews>
  <sheets>
    <sheet name="TAB I" sheetId="1" r:id="rId1"/>
    <sheet name="TAB II." sheetId="2" r:id="rId2"/>
    <sheet name="TAB III" sheetId="3" r:id="rId3"/>
    <sheet name="TAB IV" sheetId="4" r:id="rId4"/>
  </sheets>
  <definedNames>
    <definedName name="_xlnm.Print_Area" localSheetId="0">'TAB I'!$A$1:$M$32</definedName>
    <definedName name="_xlnm.Print_Area" localSheetId="1">'TAB II.'!$A$1:$K$36</definedName>
    <definedName name="_xlnm.Print_Area" localSheetId="2">'TAB III'!$A$1:$Q$80</definedName>
    <definedName name="_xlnm.Print_Area" localSheetId="3">'TAB IV'!$A$1:$M$65</definedName>
  </definedNames>
  <calcPr fullCalcOnLoad="1"/>
</workbook>
</file>

<file path=xl/sharedStrings.xml><?xml version="1.0" encoding="utf-8"?>
<sst xmlns="http://schemas.openxmlformats.org/spreadsheetml/2006/main" count="367" uniqueCount="153">
  <si>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</si>
  <si>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</si>
  <si>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</si>
  <si>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</si>
  <si>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</si>
  <si>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</si>
  <si>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</si>
  <si>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</si>
  <si>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</si>
  <si>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</si>
  <si>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</si>
  <si>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</si>
  <si>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</si>
  <si>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</si>
  <si>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</si>
  <si>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</si>
  <si>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</si>
  <si>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</si>
  <si>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</si>
  <si>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</si>
  <si>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</si>
  <si>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</si>
  <si>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</si>
  <si>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</si>
  <si>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ÚBYTKY</t>
  </si>
  <si>
    <t>POČET STUDOVEN</t>
  </si>
  <si>
    <t>POČET XEROKOPIÍ</t>
  </si>
  <si>
    <t>POČET STUD.</t>
  </si>
  <si>
    <t>AV  MATER.</t>
  </si>
  <si>
    <t>PRACOVIŠTĚ</t>
  </si>
  <si>
    <t>POČET AKCÍ</t>
  </si>
  <si>
    <t xml:space="preserve">Informační  materiály </t>
  </si>
  <si>
    <t>FAKULTY A PRACOVIŠTĚ KUP</t>
  </si>
  <si>
    <t>*FF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</si>
  <si>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</si>
  <si>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</si>
  <si>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</si>
  <si>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</si>
  <si>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</si>
  <si>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</si>
  <si>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</si>
  <si>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t>UČEBNÍ OBOR</t>
  </si>
  <si>
    <t>FAKULTY CELKEM</t>
  </si>
  <si>
    <t>BC</t>
  </si>
  <si>
    <t>PŘÍRŮSTKY</t>
  </si>
  <si>
    <t>MONOGRAFIE (v KČ)</t>
  </si>
  <si>
    <t xml:space="preserve">                ČASOPISY (v KČ)</t>
  </si>
  <si>
    <t>DAR+GRANTY</t>
  </si>
  <si>
    <t xml:space="preserve">POČET REŠERŠÍ </t>
  </si>
  <si>
    <t>MMVS</t>
  </si>
  <si>
    <t xml:space="preserve">II b)  netištěné materiály </t>
  </si>
  <si>
    <t>IV a)</t>
  </si>
  <si>
    <t>VYTVOŘENÉ KNIHOVNOU</t>
  </si>
  <si>
    <t xml:space="preserve">DATABÁZE 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</si>
  <si>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</si>
  <si>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</si>
  <si>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</si>
  <si>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</si>
  <si>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</si>
  <si>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</si>
  <si>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</si>
  <si>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RUP</t>
  </si>
  <si>
    <t>POŽADAVKY NA JINÉ KNIHOVNY</t>
  </si>
  <si>
    <t>*  Časopisy zakoupené pro FF jsou ve studovně ÚK</t>
  </si>
  <si>
    <t>PC -              v knihovně celkem</t>
  </si>
  <si>
    <t>Elsevier</t>
  </si>
  <si>
    <t xml:space="preserve">II c)   časopisy hrazené z centrálních prostředků UP (CP) </t>
  </si>
  <si>
    <t>I c)  vzdělávací a výchovné akce</t>
  </si>
  <si>
    <t>I d)  výpočetní technika</t>
  </si>
  <si>
    <t>III a) Knihy, mapy, plakáty, grafické listy ...</t>
  </si>
  <si>
    <t>ÚK+KF+BC CELKEM</t>
  </si>
  <si>
    <t>ČASOPISY TRVALE UCHOVÁVANÉ  (v evidenci KUP)</t>
  </si>
  <si>
    <t xml:space="preserve">        </t>
  </si>
  <si>
    <t>FAKULTY + ÚK</t>
  </si>
  <si>
    <t>* Pokud je kopírka ve vlastnictví fakulty, zisk z reprografických služeb se odvádí příslušné fakultě.</t>
  </si>
  <si>
    <t>POŽADAVKY         Z JINÝCH KNIHOVEN</t>
  </si>
  <si>
    <t>IV d)  absenční výpůjčky</t>
  </si>
  <si>
    <t>K FZV</t>
  </si>
  <si>
    <t>K CMTF</t>
  </si>
  <si>
    <t>K FTK</t>
  </si>
  <si>
    <t>K LF</t>
  </si>
  <si>
    <t>K PF</t>
  </si>
  <si>
    <t>K PřF</t>
  </si>
  <si>
    <t>FZV</t>
  </si>
  <si>
    <t xml:space="preserve">TUZEMSKÉ   POČET OBJEDNANÝCH TITULŮ  </t>
  </si>
  <si>
    <t xml:space="preserve">CELKEM   POČET TITULŮ </t>
  </si>
  <si>
    <t>TUZEMSKÉ   POČET TITULŮ</t>
  </si>
  <si>
    <t>ZAHRANIČNÍ   POČET TITULŮ</t>
  </si>
  <si>
    <t>CELKEM                            POČET TITULŮ</t>
  </si>
  <si>
    <t>CELKEM   POČET SVAZKŮ</t>
  </si>
  <si>
    <t xml:space="preserve">K FTK </t>
  </si>
  <si>
    <t>Wiley (Blackwell)</t>
  </si>
  <si>
    <t>Springer (Kluwer)</t>
  </si>
  <si>
    <t>**NÁKUP</t>
  </si>
  <si>
    <t>GRANTY</t>
  </si>
  <si>
    <t>PRODLOUŽENÍ</t>
  </si>
  <si>
    <t>E-BOOKS</t>
  </si>
  <si>
    <t>EIZ</t>
  </si>
  <si>
    <t>ZAHRANIČNÍ   POČET OBJEDNANÝCH TITULŮ</t>
  </si>
  <si>
    <t>V TIŠTĚNÉ FORMĚ</t>
  </si>
  <si>
    <t>V OBOU FORMÁCH</t>
  </si>
  <si>
    <t xml:space="preserve"> VYSOKOŠKOLSKÉ</t>
  </si>
  <si>
    <t>VZDĚLÁNÍ:</t>
  </si>
  <si>
    <t>VYŠŠÍ ODBORNÉ</t>
  </si>
  <si>
    <t>STŘEDOŠKOLSKÉ</t>
  </si>
  <si>
    <t>NEKNIHOVNÍK</t>
  </si>
  <si>
    <t xml:space="preserve">KNIHOVNÍK                </t>
  </si>
  <si>
    <t>V ELEKTRONICKÉ FORMĚ</t>
  </si>
  <si>
    <r>
      <t xml:space="preserve">SDI   PROFILY </t>
    </r>
    <r>
      <rPr>
        <sz val="5"/>
        <rFont val="Arial CE"/>
        <family val="0"/>
      </rPr>
      <t>(vytvořené    a spravované KUP)</t>
    </r>
  </si>
  <si>
    <t xml:space="preserve">Nezapsané v ARL                      </t>
  </si>
  <si>
    <t xml:space="preserve">Nezapsané v ARL                         </t>
  </si>
  <si>
    <t>III b) dokumenty nezapsané v el. katalogu</t>
  </si>
  <si>
    <t>III d) e-books</t>
  </si>
  <si>
    <t xml:space="preserve">III e)  periodická literatura  </t>
  </si>
  <si>
    <t xml:space="preserve">III f) netištěné informační materiály </t>
  </si>
  <si>
    <t>Fond Knihovny UP je tvořen fondem Ústřední knihovny, knihoven na fakultách a  Britského centra</t>
  </si>
  <si>
    <t>ZAPSÁNO                      DO KATALOGU</t>
  </si>
  <si>
    <t>ZBÝVÁ                  K ZAPSÁNÍ</t>
  </si>
  <si>
    <t xml:space="preserve"> </t>
  </si>
  <si>
    <r>
      <t xml:space="preserve">CELKEM </t>
    </r>
    <r>
      <rPr>
        <b/>
        <sz val="7"/>
        <rFont val="Arial CE"/>
        <family val="0"/>
      </rPr>
      <t>zapsané v ARL</t>
    </r>
  </si>
  <si>
    <r>
      <t>CELKEM</t>
    </r>
    <r>
      <rPr>
        <b/>
        <sz val="7"/>
        <rFont val="Arial CE"/>
        <family val="0"/>
      </rPr>
      <t xml:space="preserve"> nezapsané v ARL                         </t>
    </r>
  </si>
  <si>
    <r>
      <rPr>
        <b/>
        <sz val="10"/>
        <rFont val="Arial CE"/>
        <family val="0"/>
      </rPr>
      <t>CELKEM</t>
    </r>
    <r>
      <rPr>
        <sz val="10"/>
        <rFont val="Arial CE"/>
        <family val="0"/>
      </rPr>
      <t xml:space="preserve"> </t>
    </r>
    <r>
      <rPr>
        <sz val="7"/>
        <rFont val="Arial CE"/>
        <family val="0"/>
      </rPr>
      <t>vse</t>
    </r>
  </si>
  <si>
    <t>Fakulty</t>
  </si>
  <si>
    <t>***   Dokumenty zakoupené pro ÚK jsou hrazeny z rozpočtu KUP</t>
  </si>
  <si>
    <t>*     Dokumenty jsou umístěny převážně na katedrách fakult</t>
  </si>
  <si>
    <t xml:space="preserve">* II a)  Tištěné a netištěné materiály - placeno z rozpočtu fakult  v Kč </t>
  </si>
  <si>
    <t>ÚK***</t>
  </si>
  <si>
    <t>BC **</t>
  </si>
  <si>
    <t>VÝMĚNA + DAR                 + GRANTY</t>
  </si>
  <si>
    <t>FAKULTY + ÚK      + Britské centrum</t>
  </si>
  <si>
    <t>**  AV  MATERIÁLY   (mimo příloh)</t>
  </si>
  <si>
    <t>**    Do AV materiálu patří všechny typy netištěných materiálů s výjimkou databází</t>
  </si>
  <si>
    <t>***   Databáze jsou licenčně ošetřeny. Část databází je přístupná neomezeně pro celou UP, některé jsou určeny jen pro určité fakulty.</t>
  </si>
  <si>
    <t>*** VZDÁLENÝ                PŘÍSTUP</t>
  </si>
  <si>
    <t>PRŮMĚR VÝPŮJČEK             NA ČTENÁŘE</t>
  </si>
  <si>
    <t>IV c)  kopírky (vlastnictví) *</t>
  </si>
  <si>
    <t>IV b)  čtenáři</t>
  </si>
  <si>
    <t>STATISTICKÉ TABULKY KUP - 2014</t>
  </si>
  <si>
    <t>I a)  personální obsazení Knihovny UP podle dosaženého vzdělání - stav k 31.12.2014</t>
  </si>
  <si>
    <t>I b)  počet studentů     na jednotlivých fakultách v roce 2014</t>
  </si>
  <si>
    <t xml:space="preserve">**    Dokumenty zakoupené pro Britské centrum jsou hrazeny z British Council. V roce 2014 byly zakoupeny dokumenty v celkové hodnotě     </t>
  </si>
  <si>
    <t>POHYB FONDU V ROCE  2014 v  Knihovně UP *</t>
  </si>
  <si>
    <t>ČASOPISY ODEBÍRANÉ v r.  2014</t>
  </si>
  <si>
    <t xml:space="preserve"> PŘÍRUSTEK   2014                             </t>
  </si>
  <si>
    <t xml:space="preserve">Průměrný  počet absenčních výpůjček  v  KUP  na jednoho  čtenáře  v  roce  2014  - </t>
  </si>
  <si>
    <t>Počet založených dokumentů v ÚK v roce 2014  (sledováno elektronicky)  -</t>
  </si>
  <si>
    <t xml:space="preserve">Průměrný  počet  prezenčních  výpůjček  v  ÚK  na jednoho čtenáře  v  roce  2014   -   </t>
  </si>
  <si>
    <t>STAV FONDU K 31.12.2013</t>
  </si>
  <si>
    <t>STAV FONDU                         K 31.12.2013</t>
  </si>
  <si>
    <t>STAV FONDU               K 31.12.2013</t>
  </si>
  <si>
    <t>STAV FONDU                    K 31.12.2013</t>
  </si>
  <si>
    <r>
      <t xml:space="preserve">V roce  2014 bylo do katalogu UP zapsáno </t>
    </r>
    <r>
      <rPr>
        <sz val="10"/>
        <color indexed="10"/>
        <rFont val="Arial CE"/>
        <family val="0"/>
      </rPr>
      <t xml:space="preserve">32.202 </t>
    </r>
    <r>
      <rPr>
        <sz val="10"/>
        <rFont val="Arial CE"/>
        <family val="0"/>
      </rPr>
      <t>exemplářů =23.469 titulů</t>
    </r>
  </si>
  <si>
    <t>III c) tištěné kvalifikační práce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</si>
</sst>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[$€-2]\ #\ ##,000_);[Red]\([$€-2]\ #\ ##,000\)"/>
    <numFmt numFmtId="174" formatCode="[$¥€-2]\ #\ ##,000_);[Red]\([$€-2]\ #\ ##,000\)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8"/>
      <name val="Arial CE"/>
      <family val="2"/>
    </font>
    <font>
      <b/>
      <i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0"/>
      <color indexed="10"/>
      <name val="Arial CE"/>
      <family val="0"/>
    </font>
    <font>
      <sz val="10"/>
      <color indexed="60"/>
      <name val="Arial CE"/>
      <family val="2"/>
    </font>
    <font>
      <b/>
      <sz val="10"/>
      <color indexed="60"/>
      <name val="Arial CE"/>
      <family val="2"/>
    </font>
    <font>
      <i/>
      <sz val="10"/>
      <color indexed="1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rgb="FFC00000"/>
      <name val="Arial CE"/>
      <family val="2"/>
    </font>
    <font>
      <b/>
      <sz val="10"/>
      <color rgb="FFC00000"/>
      <name val="Arial CE"/>
      <family val="2"/>
    </font>
    <font>
      <i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1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4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Continuous"/>
      <protection locked="0"/>
    </xf>
    <xf numFmtId="4" fontId="0" fillId="33" borderId="0" xfId="0" applyNumberForma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3" borderId="18" xfId="0" applyNumberFormat="1" applyFon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" fontId="24" fillId="33" borderId="0" xfId="0" applyNumberFormat="1" applyFont="1" applyFill="1" applyAlignment="1" applyProtection="1">
      <alignment horizontal="left"/>
      <protection locked="0"/>
    </xf>
    <xf numFmtId="4" fontId="24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 horizontal="justify" vertical="center"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 applyProtection="1">
      <alignment horizontal="justify" vertical="top" wrapText="1"/>
      <protection locked="0"/>
    </xf>
    <xf numFmtId="4" fontId="18" fillId="33" borderId="0" xfId="0" applyNumberFormat="1" applyFont="1" applyFill="1" applyBorder="1" applyAlignment="1" applyProtection="1">
      <alignment horizontal="justify" vertical="top" wrapText="1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2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ill="1" applyBorder="1" applyAlignment="1" applyProtection="1">
      <alignment horizontal="centerContinuous" vertical="center"/>
      <protection locked="0"/>
    </xf>
    <xf numFmtId="3" fontId="5" fillId="3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 horizontal="centerContinuous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2" fontId="0" fillId="34" borderId="11" xfId="0" applyNumberForma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0" fillId="33" borderId="23" xfId="0" applyNumberFormat="1" applyFill="1" applyBorder="1" applyAlignment="1" applyProtection="1">
      <alignment horizontal="right" indent="1"/>
      <protection locked="0"/>
    </xf>
    <xf numFmtId="3" fontId="0" fillId="33" borderId="24" xfId="0" applyNumberFormat="1" applyFill="1" applyBorder="1" applyAlignment="1" applyProtection="1">
      <alignment horizontal="right" indent="1"/>
      <protection locked="0"/>
    </xf>
    <xf numFmtId="3" fontId="0" fillId="33" borderId="25" xfId="0" applyNumberFormat="1" applyFill="1" applyBorder="1" applyAlignment="1" applyProtection="1">
      <alignment horizontal="right" indent="1"/>
      <protection locked="0"/>
    </xf>
    <xf numFmtId="3" fontId="0" fillId="33" borderId="26" xfId="0" applyNumberFormat="1" applyFill="1" applyBorder="1" applyAlignment="1" applyProtection="1">
      <alignment horizontal="right" indent="1"/>
      <protection locked="0"/>
    </xf>
    <xf numFmtId="3" fontId="0" fillId="33" borderId="27" xfId="0" applyNumberFormat="1" applyFill="1" applyBorder="1" applyAlignment="1" applyProtection="1">
      <alignment horizontal="right" indent="1"/>
      <protection locked="0"/>
    </xf>
    <xf numFmtId="3" fontId="0" fillId="33" borderId="28" xfId="0" applyNumberFormat="1" applyFill="1" applyBorder="1" applyAlignment="1" applyProtection="1">
      <alignment horizontal="right" indent="1"/>
      <protection locked="0"/>
    </xf>
    <xf numFmtId="3" fontId="0" fillId="33" borderId="29" xfId="0" applyNumberFormat="1" applyFill="1" applyBorder="1" applyAlignment="1" applyProtection="1">
      <alignment horizontal="right" indent="1"/>
      <protection locked="0"/>
    </xf>
    <xf numFmtId="3" fontId="0" fillId="33" borderId="30" xfId="0" applyNumberFormat="1" applyFill="1" applyBorder="1" applyAlignment="1" applyProtection="1">
      <alignment horizontal="right" indent="1"/>
      <protection locked="0"/>
    </xf>
    <xf numFmtId="3" fontId="0" fillId="33" borderId="31" xfId="0" applyNumberFormat="1" applyFill="1" applyBorder="1" applyAlignment="1" applyProtection="1">
      <alignment horizontal="right" indent="1"/>
      <protection locked="0"/>
    </xf>
    <xf numFmtId="3" fontId="0" fillId="33" borderId="32" xfId="0" applyNumberFormat="1" applyFill="1" applyBorder="1" applyAlignment="1" applyProtection="1">
      <alignment horizontal="right" indent="1"/>
      <protection locked="0"/>
    </xf>
    <xf numFmtId="3" fontId="0" fillId="33" borderId="33" xfId="0" applyNumberFormat="1" applyFill="1" applyBorder="1" applyAlignment="1" applyProtection="1">
      <alignment horizontal="right" indent="1"/>
      <protection locked="0"/>
    </xf>
    <xf numFmtId="3" fontId="0" fillId="33" borderId="34" xfId="0" applyNumberForma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36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3" fontId="0" fillId="34" borderId="37" xfId="0" applyNumberFormat="1" applyFill="1" applyBorder="1" applyAlignment="1" applyProtection="1">
      <alignment/>
      <protection locked="0"/>
    </xf>
    <xf numFmtId="3" fontId="0" fillId="34" borderId="38" xfId="0" applyNumberFormat="1" applyFill="1" applyBorder="1" applyAlignment="1" applyProtection="1">
      <alignment/>
      <protection locked="0"/>
    </xf>
    <xf numFmtId="3" fontId="0" fillId="34" borderId="39" xfId="0" applyNumberForma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 indent="1"/>
      <protection locked="0"/>
    </xf>
    <xf numFmtId="0" fontId="0" fillId="33" borderId="27" xfId="0" applyFont="1" applyFill="1" applyBorder="1" applyAlignment="1" applyProtection="1">
      <alignment horizontal="right" indent="1"/>
      <protection locked="0"/>
    </xf>
    <xf numFmtId="0" fontId="1" fillId="33" borderId="13" xfId="0" applyFont="1" applyFill="1" applyBorder="1" applyAlignment="1" applyProtection="1">
      <alignment horizontal="right" indent="1"/>
      <protection/>
    </xf>
    <xf numFmtId="0" fontId="0" fillId="33" borderId="30" xfId="0" applyFont="1" applyFill="1" applyBorder="1" applyAlignment="1" applyProtection="1">
      <alignment horizontal="right" indent="1"/>
      <protection locked="0"/>
    </xf>
    <xf numFmtId="0" fontId="0" fillId="33" borderId="33" xfId="0" applyFill="1" applyBorder="1" applyAlignment="1" applyProtection="1">
      <alignment horizontal="right" indent="1"/>
      <protection locked="0"/>
    </xf>
    <xf numFmtId="0" fontId="1" fillId="33" borderId="14" xfId="0" applyFont="1" applyFill="1" applyBorder="1" applyAlignment="1" applyProtection="1">
      <alignment horizontal="right" indent="1"/>
      <protection/>
    </xf>
    <xf numFmtId="0" fontId="1" fillId="33" borderId="36" xfId="0" applyFont="1" applyFill="1" applyBorder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 locked="0"/>
    </xf>
    <xf numFmtId="0" fontId="1" fillId="0" borderId="10" xfId="0" applyFont="1" applyBorder="1" applyAlignment="1" applyProtection="1">
      <alignment horizontal="right" indent="1"/>
      <protection/>
    </xf>
    <xf numFmtId="0" fontId="0" fillId="33" borderId="40" xfId="0" applyFont="1" applyFill="1" applyBorder="1" applyAlignment="1" applyProtection="1">
      <alignment horizontal="right" indent="1"/>
      <protection locked="0"/>
    </xf>
    <xf numFmtId="0" fontId="0" fillId="33" borderId="41" xfId="0" applyFont="1" applyFill="1" applyBorder="1" applyAlignment="1" applyProtection="1">
      <alignment horizontal="right" indent="1"/>
      <protection locked="0"/>
    </xf>
    <xf numFmtId="0" fontId="0" fillId="33" borderId="41" xfId="0" applyFill="1" applyBorder="1" applyAlignment="1" applyProtection="1">
      <alignment horizontal="right" indent="1"/>
      <protection locked="0"/>
    </xf>
    <xf numFmtId="0" fontId="0" fillId="33" borderId="42" xfId="0" applyFont="1" applyFill="1" applyBorder="1" applyAlignment="1" applyProtection="1">
      <alignment horizontal="right" indent="1"/>
      <protection locked="0"/>
    </xf>
    <xf numFmtId="0" fontId="1" fillId="33" borderId="22" xfId="0" applyFont="1" applyFill="1" applyBorder="1" applyAlignment="1" applyProtection="1">
      <alignment horizontal="right" indent="1"/>
      <protection/>
    </xf>
    <xf numFmtId="0" fontId="0" fillId="33" borderId="43" xfId="0" applyFill="1" applyBorder="1" applyAlignment="1" applyProtection="1">
      <alignment horizontal="right" indent="1"/>
      <protection locked="0"/>
    </xf>
    <xf numFmtId="0" fontId="0" fillId="33" borderId="28" xfId="0" applyFill="1" applyBorder="1" applyAlignment="1" applyProtection="1">
      <alignment horizontal="right" indent="1"/>
      <protection locked="0"/>
    </xf>
    <xf numFmtId="0" fontId="0" fillId="33" borderId="31" xfId="0" applyFill="1" applyBorder="1" applyAlignment="1" applyProtection="1">
      <alignment horizontal="right" indent="1"/>
      <protection locked="0"/>
    </xf>
    <xf numFmtId="0" fontId="0" fillId="33" borderId="44" xfId="0" applyFill="1" applyBorder="1" applyAlignment="1" applyProtection="1">
      <alignment horizontal="right" indent="1"/>
      <protection locked="0"/>
    </xf>
    <xf numFmtId="0" fontId="0" fillId="33" borderId="45" xfId="0" applyFill="1" applyBorder="1" applyAlignment="1" applyProtection="1">
      <alignment horizontal="right" indent="1"/>
      <protection locked="0"/>
    </xf>
    <xf numFmtId="0" fontId="0" fillId="33" borderId="34" xfId="0" applyFill="1" applyBorder="1" applyAlignment="1" applyProtection="1">
      <alignment horizontal="right" indent="1"/>
      <protection locked="0"/>
    </xf>
    <xf numFmtId="0" fontId="1" fillId="33" borderId="18" xfId="0" applyFont="1" applyFill="1" applyBorder="1" applyAlignment="1" applyProtection="1">
      <alignment horizontal="right" indent="1"/>
      <protection/>
    </xf>
    <xf numFmtId="0" fontId="1" fillId="33" borderId="19" xfId="0" applyFont="1" applyFill="1" applyBorder="1" applyAlignment="1" applyProtection="1">
      <alignment horizontal="right" indent="1"/>
      <protection/>
    </xf>
    <xf numFmtId="0" fontId="13" fillId="33" borderId="46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4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2" fillId="33" borderId="33" xfId="0" applyNumberFormat="1" applyFont="1" applyFill="1" applyBorder="1" applyAlignment="1" applyProtection="1">
      <alignment horizontal="right" indent="1"/>
      <protection/>
    </xf>
    <xf numFmtId="3" fontId="1" fillId="33" borderId="48" xfId="0" applyNumberFormat="1" applyFont="1" applyFill="1" applyBorder="1" applyAlignment="1" applyProtection="1">
      <alignment horizontal="right" indent="1"/>
      <protection/>
    </xf>
    <xf numFmtId="3" fontId="0" fillId="33" borderId="33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2" fillId="33" borderId="33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2" fillId="33" borderId="50" xfId="0" applyNumberFormat="1" applyFont="1" applyFill="1" applyBorder="1" applyAlignment="1" applyProtection="1">
      <alignment horizontal="right" indent="1"/>
      <protection/>
    </xf>
    <xf numFmtId="3" fontId="0" fillId="33" borderId="21" xfId="0" applyNumberFormat="1" applyFont="1" applyFill="1" applyBorder="1" applyAlignment="1" applyProtection="1">
      <alignment horizontal="right" indent="1"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5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right" indent="1"/>
      <protection locked="0"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3" fontId="7" fillId="33" borderId="0" xfId="0" applyNumberFormat="1" applyFont="1" applyFill="1" applyAlignment="1" applyProtection="1">
      <alignment horizontal="left" vertical="center"/>
      <protection locked="0"/>
    </xf>
    <xf numFmtId="3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7" xfId="0" applyNumberFormat="1" applyFont="1" applyFill="1" applyBorder="1" applyAlignment="1" applyProtection="1">
      <alignment horizontal="right" indent="1"/>
      <protection locked="0"/>
    </xf>
    <xf numFmtId="3" fontId="0" fillId="33" borderId="54" xfId="0" applyNumberFormat="1" applyFont="1" applyFill="1" applyBorder="1" applyAlignment="1" applyProtection="1">
      <alignment horizontal="right" indent="1"/>
      <protection locked="0"/>
    </xf>
    <xf numFmtId="3" fontId="0" fillId="33" borderId="38" xfId="0" applyNumberFormat="1" applyFont="1" applyFill="1" applyBorder="1" applyAlignment="1" applyProtection="1">
      <alignment horizontal="right" indent="1"/>
      <protection locked="0"/>
    </xf>
    <xf numFmtId="3" fontId="0" fillId="33" borderId="39" xfId="0" applyNumberFormat="1" applyFon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left"/>
      <protection locked="0"/>
    </xf>
    <xf numFmtId="3" fontId="1" fillId="33" borderId="55" xfId="0" applyNumberFormat="1" applyFont="1" applyFill="1" applyBorder="1" applyAlignment="1" applyProtection="1">
      <alignment horizontal="right" indent="1"/>
      <protection/>
    </xf>
    <xf numFmtId="4" fontId="1" fillId="33" borderId="1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3" fontId="0" fillId="33" borderId="56" xfId="0" applyNumberFormat="1" applyFont="1" applyFill="1" applyBorder="1" applyAlignment="1" applyProtection="1">
      <alignment horizontal="right" indent="1"/>
      <protection locked="0"/>
    </xf>
    <xf numFmtId="3" fontId="2" fillId="33" borderId="57" xfId="0" applyNumberFormat="1" applyFont="1" applyFill="1" applyBorder="1" applyAlignment="1" applyProtection="1">
      <alignment horizontal="right" indent="1"/>
      <protection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59" xfId="0" applyNumberFormat="1" applyFont="1" applyFill="1" applyBorder="1" applyAlignment="1" applyProtection="1">
      <alignment horizontal="right" indent="1"/>
      <protection locked="0"/>
    </xf>
    <xf numFmtId="3" fontId="0" fillId="33" borderId="60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2" fillId="33" borderId="62" xfId="0" applyNumberFormat="1" applyFont="1" applyFill="1" applyBorder="1" applyAlignment="1" applyProtection="1">
      <alignment horizontal="right" indent="1"/>
      <protection/>
    </xf>
    <xf numFmtId="3" fontId="0" fillId="33" borderId="57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indent="1"/>
      <protection locked="0"/>
    </xf>
    <xf numFmtId="3" fontId="2" fillId="33" borderId="57" xfId="0" applyNumberFormat="1" applyFont="1" applyFill="1" applyBorder="1" applyAlignment="1" applyProtection="1">
      <alignment horizontal="right" indent="1"/>
      <protection/>
    </xf>
    <xf numFmtId="0" fontId="0" fillId="0" borderId="15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64" xfId="0" applyBorder="1" applyAlignment="1">
      <alignment/>
    </xf>
    <xf numFmtId="0" fontId="0" fillId="0" borderId="38" xfId="0" applyBorder="1" applyAlignment="1">
      <alignment/>
    </xf>
    <xf numFmtId="0" fontId="0" fillId="0" borderId="65" xfId="0" applyBorder="1" applyAlignment="1">
      <alignment/>
    </xf>
    <xf numFmtId="3" fontId="0" fillId="34" borderId="40" xfId="0" applyNumberFormat="1" applyFill="1" applyBorder="1" applyAlignment="1" applyProtection="1">
      <alignment/>
      <protection locked="0"/>
    </xf>
    <xf numFmtId="3" fontId="0" fillId="34" borderId="28" xfId="0" applyNumberFormat="1" applyFill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3" fontId="0" fillId="34" borderId="34" xfId="0" applyNumberFormat="1" applyFill="1" applyBorder="1" applyAlignment="1" applyProtection="1">
      <alignment/>
      <protection locked="0"/>
    </xf>
    <xf numFmtId="3" fontId="0" fillId="34" borderId="34" xfId="0" applyNumberFormat="1" applyFont="1" applyFill="1" applyBorder="1" applyAlignment="1" applyProtection="1">
      <alignment wrapText="1"/>
      <protection locked="0"/>
    </xf>
    <xf numFmtId="3" fontId="1" fillId="34" borderId="22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 indent="1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 indent="1"/>
      <protection locked="0"/>
    </xf>
    <xf numFmtId="3" fontId="0" fillId="34" borderId="28" xfId="0" applyNumberFormat="1" applyFont="1" applyFill="1" applyBorder="1" applyAlignment="1" applyProtection="1">
      <alignment wrapText="1"/>
      <protection locked="0"/>
    </xf>
    <xf numFmtId="2" fontId="0" fillId="34" borderId="13" xfId="0" applyNumberFormat="1" applyFill="1" applyBorder="1" applyAlignment="1" applyProtection="1">
      <alignment/>
      <protection/>
    </xf>
    <xf numFmtId="3" fontId="1" fillId="34" borderId="19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38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 horizontal="right" indent="1"/>
      <protection/>
    </xf>
    <xf numFmtId="3" fontId="2" fillId="33" borderId="59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4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66" xfId="0" applyNumberForma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4" fontId="5" fillId="33" borderId="18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42" xfId="0" applyNumberFormat="1" applyFont="1" applyFill="1" applyBorder="1" applyAlignment="1" applyProtection="1">
      <alignment horizontal="right" indent="1"/>
      <protection/>
    </xf>
    <xf numFmtId="3" fontId="2" fillId="33" borderId="67" xfId="0" applyNumberFormat="1" applyFont="1" applyFill="1" applyBorder="1" applyAlignment="1" applyProtection="1">
      <alignment horizontal="right" indent="1"/>
      <protection/>
    </xf>
    <xf numFmtId="3" fontId="2" fillId="33" borderId="58" xfId="0" applyNumberFormat="1" applyFont="1" applyFill="1" applyBorder="1" applyAlignment="1" applyProtection="1">
      <alignment horizontal="right" indent="1"/>
      <protection/>
    </xf>
    <xf numFmtId="3" fontId="2" fillId="33" borderId="25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27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7" fillId="33" borderId="0" xfId="0" applyNumberFormat="1" applyFont="1" applyFill="1" applyBorder="1" applyAlignment="1" applyProtection="1">
      <alignment horizontal="right" indent="1"/>
      <protection/>
    </xf>
    <xf numFmtId="3" fontId="1" fillId="33" borderId="0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 horizontal="right" vertical="center" indent="2"/>
      <protection locked="0"/>
    </xf>
    <xf numFmtId="4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center"/>
      <protection locked="0"/>
    </xf>
    <xf numFmtId="172" fontId="6" fillId="33" borderId="0" xfId="0" applyNumberFormat="1" applyFont="1" applyFill="1" applyBorder="1" applyAlignment="1" applyProtection="1">
      <alignment horizontal="centerContinuous" vertic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2" fontId="0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/>
      <protection locked="0"/>
    </xf>
    <xf numFmtId="4" fontId="6" fillId="33" borderId="35" xfId="0" applyNumberFormat="1" applyFont="1" applyFill="1" applyBorder="1" applyAlignment="1" applyProtection="1">
      <alignment horizontal="center"/>
      <protection locked="0"/>
    </xf>
    <xf numFmtId="3" fontId="0" fillId="33" borderId="25" xfId="0" applyNumberFormat="1" applyFont="1" applyFill="1" applyBorder="1" applyAlignment="1" applyProtection="1">
      <alignment horizontal="right" indent="1"/>
      <protection/>
    </xf>
    <xf numFmtId="3" fontId="0" fillId="33" borderId="38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/>
    </xf>
    <xf numFmtId="3" fontId="0" fillId="33" borderId="32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centerContinuous" vertical="center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9" fillId="33" borderId="0" xfId="0" applyNumberFormat="1" applyFont="1" applyFill="1" applyBorder="1" applyAlignment="1" applyProtection="1">
      <alignment horizontal="justify" vertical="top" wrapText="1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5" xfId="0" applyNumberFormat="1" applyFont="1" applyFill="1" applyBorder="1" applyAlignment="1" applyProtection="1">
      <alignment horizontal="centerContinuous" vertical="center"/>
      <protection locked="0"/>
    </xf>
    <xf numFmtId="3" fontId="1" fillId="33" borderId="22" xfId="0" applyNumberFormat="1" applyFont="1" applyFill="1" applyBorder="1" applyAlignment="1" applyProtection="1">
      <alignment horizontal="right" indent="1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3" fontId="0" fillId="33" borderId="38" xfId="0" applyNumberFormat="1" applyFill="1" applyBorder="1" applyAlignment="1" applyProtection="1">
      <alignment horizontal="right" indent="1"/>
      <protection locked="0"/>
    </xf>
    <xf numFmtId="3" fontId="5" fillId="33" borderId="39" xfId="0" applyNumberFormat="1" applyFont="1" applyFill="1" applyBorder="1" applyAlignment="1" applyProtection="1">
      <alignment horizontal="right" indent="1"/>
      <protection locked="0"/>
    </xf>
    <xf numFmtId="3" fontId="12" fillId="33" borderId="35" xfId="0" applyNumberFormat="1" applyFont="1" applyFill="1" applyBorder="1" applyAlignment="1" applyProtection="1">
      <alignment horizontal="right" indent="1"/>
      <protection locked="0"/>
    </xf>
    <xf numFmtId="3" fontId="0" fillId="33" borderId="37" xfId="0" applyNumberFormat="1" applyFill="1" applyBorder="1" applyAlignment="1" applyProtection="1">
      <alignment horizontal="right" indent="1"/>
      <protection locked="0"/>
    </xf>
    <xf numFmtId="3" fontId="0" fillId="33" borderId="44" xfId="0" applyNumberFormat="1" applyFill="1" applyBorder="1" applyAlignment="1" applyProtection="1">
      <alignment horizontal="right" indent="1"/>
      <protection locked="0"/>
    </xf>
    <xf numFmtId="3" fontId="0" fillId="33" borderId="49" xfId="0" applyNumberFormat="1" applyFill="1" applyBorder="1" applyAlignment="1" applyProtection="1">
      <alignment horizontal="right" indent="1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 locked="0"/>
    </xf>
    <xf numFmtId="3" fontId="0" fillId="33" borderId="13" xfId="0" applyNumberFormat="1" applyFill="1" applyBorder="1" applyAlignment="1" applyProtection="1">
      <alignment horizontal="right" indent="1"/>
      <protection locked="0"/>
    </xf>
    <xf numFmtId="4" fontId="0" fillId="33" borderId="30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 horizontal="center"/>
      <protection locked="0"/>
    </xf>
    <xf numFmtId="4" fontId="6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172" fontId="24" fillId="33" borderId="35" xfId="0" applyNumberFormat="1" applyFont="1" applyFill="1" applyBorder="1" applyAlignment="1" applyProtection="1">
      <alignment horizontal="left"/>
      <protection locked="0"/>
    </xf>
    <xf numFmtId="3" fontId="10" fillId="33" borderId="45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/>
      <protection locked="0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2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62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9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0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/>
      <protection locked="0"/>
    </xf>
    <xf numFmtId="3" fontId="10" fillId="33" borderId="68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0" fillId="33" borderId="35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 applyProtection="1">
      <alignment horizontal="right" indent="1"/>
      <protection locked="0"/>
    </xf>
    <xf numFmtId="0" fontId="0" fillId="33" borderId="61" xfId="0" applyFont="1" applyFill="1" applyBorder="1" applyAlignment="1" applyProtection="1">
      <alignment horizontal="right" indent="1"/>
      <protection locked="0"/>
    </xf>
    <xf numFmtId="0" fontId="0" fillId="33" borderId="57" xfId="0" applyFont="1" applyFill="1" applyBorder="1" applyAlignment="1" applyProtection="1">
      <alignment horizontal="right" indent="1"/>
      <protection locked="0"/>
    </xf>
    <xf numFmtId="0" fontId="1" fillId="33" borderId="55" xfId="0" applyFont="1" applyFill="1" applyBorder="1" applyAlignment="1" applyProtection="1">
      <alignment horizontal="right" indent="1"/>
      <protection/>
    </xf>
    <xf numFmtId="0" fontId="10" fillId="33" borderId="1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horizontal="right" indent="1"/>
      <protection locked="0"/>
    </xf>
    <xf numFmtId="0" fontId="0" fillId="33" borderId="28" xfId="0" applyFont="1" applyFill="1" applyBorder="1" applyAlignment="1" applyProtection="1">
      <alignment horizontal="right" indent="1"/>
      <protection locked="0"/>
    </xf>
    <xf numFmtId="0" fontId="0" fillId="33" borderId="29" xfId="0" applyFont="1" applyFill="1" applyBorder="1" applyAlignment="1" applyProtection="1">
      <alignment horizontal="right" indent="1"/>
      <protection locked="0"/>
    </xf>
    <xf numFmtId="0" fontId="0" fillId="33" borderId="31" xfId="0" applyFont="1" applyFill="1" applyBorder="1" applyAlignment="1" applyProtection="1">
      <alignment horizontal="right" indent="1"/>
      <protection locked="0"/>
    </xf>
    <xf numFmtId="0" fontId="0" fillId="33" borderId="32" xfId="0" applyFont="1" applyFill="1" applyBorder="1" applyAlignment="1" applyProtection="1">
      <alignment horizontal="right" indent="1"/>
      <protection locked="0"/>
    </xf>
    <xf numFmtId="0" fontId="0" fillId="33" borderId="34" xfId="0" applyFont="1" applyFill="1" applyBorder="1" applyAlignment="1" applyProtection="1">
      <alignment horizontal="right" indent="1"/>
      <protection locked="0"/>
    </xf>
    <xf numFmtId="0" fontId="10" fillId="33" borderId="18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 applyProtection="1">
      <alignment horizontal="right" indent="1"/>
      <protection locked="0"/>
    </xf>
    <xf numFmtId="0" fontId="0" fillId="33" borderId="44" xfId="0" applyFont="1" applyFill="1" applyBorder="1" applyAlignment="1" applyProtection="1">
      <alignment horizontal="right" indent="1"/>
      <protection locked="0"/>
    </xf>
    <xf numFmtId="0" fontId="0" fillId="33" borderId="49" xfId="0" applyFont="1" applyFill="1" applyBorder="1" applyAlignment="1" applyProtection="1">
      <alignment horizontal="right" indent="1"/>
      <protection locked="0"/>
    </xf>
    <xf numFmtId="0" fontId="0" fillId="33" borderId="60" xfId="0" applyFill="1" applyBorder="1" applyAlignment="1" applyProtection="1">
      <alignment horizontal="right" indent="1"/>
      <protection locked="0"/>
    </xf>
    <xf numFmtId="0" fontId="0" fillId="33" borderId="61" xfId="0" applyFill="1" applyBorder="1" applyAlignment="1" applyProtection="1">
      <alignment horizontal="right" indent="1"/>
      <protection locked="0"/>
    </xf>
    <xf numFmtId="0" fontId="10" fillId="33" borderId="61" xfId="0" applyFont="1" applyFill="1" applyBorder="1" applyAlignment="1" applyProtection="1">
      <alignment horizontal="right" indent="1"/>
      <protection locked="0"/>
    </xf>
    <xf numFmtId="0" fontId="0" fillId="33" borderId="57" xfId="0" applyFill="1" applyBorder="1" applyAlignment="1" applyProtection="1">
      <alignment horizontal="right" indent="1"/>
      <protection locked="0"/>
    </xf>
    <xf numFmtId="0" fontId="0" fillId="33" borderId="26" xfId="0" applyFill="1" applyBorder="1" applyAlignment="1" applyProtection="1">
      <alignment horizontal="right" indent="1"/>
      <protection locked="0"/>
    </xf>
    <xf numFmtId="0" fontId="0" fillId="33" borderId="29" xfId="0" applyFill="1" applyBorder="1" applyAlignment="1" applyProtection="1">
      <alignment horizontal="right" indent="1"/>
      <protection locked="0"/>
    </xf>
    <xf numFmtId="0" fontId="0" fillId="33" borderId="32" xfId="0" applyFill="1" applyBorder="1" applyAlignment="1" applyProtection="1">
      <alignment horizontal="right" indent="1"/>
      <protection locked="0"/>
    </xf>
    <xf numFmtId="3" fontId="10" fillId="33" borderId="6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1" fillId="35" borderId="36" xfId="0" applyNumberFormat="1" applyFont="1" applyFill="1" applyBorder="1" applyAlignment="1" applyProtection="1">
      <alignment horizontal="right" indent="1"/>
      <protection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7" xfId="0" applyNumberFormat="1" applyFont="1" applyFill="1" applyBorder="1" applyAlignment="1" applyProtection="1">
      <alignment horizontal="right" indent="1"/>
      <protection locked="0"/>
    </xf>
    <xf numFmtId="3" fontId="1" fillId="33" borderId="28" xfId="0" applyNumberFormat="1" applyFont="1" applyFill="1" applyBorder="1" applyAlignment="1" applyProtection="1">
      <alignment horizontal="right" indent="1"/>
      <protection locked="0"/>
    </xf>
    <xf numFmtId="3" fontId="1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>
      <alignment/>
    </xf>
    <xf numFmtId="4" fontId="6" fillId="33" borderId="69" xfId="0" applyNumberFormat="1" applyFont="1" applyFill="1" applyBorder="1" applyAlignment="1" applyProtection="1">
      <alignment horizontal="center"/>
      <protection locked="0"/>
    </xf>
    <xf numFmtId="4" fontId="6" fillId="33" borderId="47" xfId="0" applyNumberFormat="1" applyFont="1" applyFill="1" applyBorder="1" applyAlignment="1" applyProtection="1">
      <alignment horizontal="center"/>
      <protection locked="0"/>
    </xf>
    <xf numFmtId="3" fontId="0" fillId="33" borderId="15" xfId="0" applyNumberFormat="1" applyFont="1" applyFill="1" applyBorder="1" applyAlignment="1" applyProtection="1">
      <alignment horizontal="right" indent="1"/>
      <protection locked="0"/>
    </xf>
    <xf numFmtId="3" fontId="0" fillId="33" borderId="11" xfId="0" applyNumberFormat="1" applyFont="1" applyFill="1" applyBorder="1" applyAlignment="1" applyProtection="1">
      <alignment horizontal="right" indent="1"/>
      <protection locked="0"/>
    </xf>
    <xf numFmtId="3" fontId="0" fillId="33" borderId="16" xfId="0" applyNumberFormat="1" applyFont="1" applyFill="1" applyBorder="1" applyAlignment="1" applyProtection="1">
      <alignment horizontal="right" indent="1"/>
      <protection locked="0"/>
    </xf>
    <xf numFmtId="3" fontId="70" fillId="33" borderId="0" xfId="0" applyNumberFormat="1" applyFont="1" applyFill="1" applyAlignment="1" applyProtection="1">
      <alignment/>
      <protection locked="0"/>
    </xf>
    <xf numFmtId="3" fontId="6" fillId="33" borderId="44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3" fontId="0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50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2" fillId="33" borderId="60" xfId="0" applyNumberFormat="1" applyFont="1" applyFill="1" applyBorder="1" applyAlignment="1" applyProtection="1">
      <alignment horizontal="right" indent="1"/>
      <protection/>
    </xf>
    <xf numFmtId="3" fontId="2" fillId="33" borderId="61" xfId="0" applyNumberFormat="1" applyFont="1" applyFill="1" applyBorder="1" applyAlignment="1" applyProtection="1">
      <alignment horizontal="right" indent="1"/>
      <protection/>
    </xf>
    <xf numFmtId="3" fontId="3" fillId="33" borderId="13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71" xfId="0" applyNumberFormat="1" applyFont="1" applyFill="1" applyBorder="1" applyAlignment="1" applyProtection="1">
      <alignment horizontal="right" indent="1"/>
      <protection/>
    </xf>
    <xf numFmtId="3" fontId="3" fillId="33" borderId="16" xfId="0" applyNumberFormat="1" applyFont="1" applyFill="1" applyBorder="1" applyAlignment="1" applyProtection="1">
      <alignment horizontal="right" indent="1"/>
      <protection/>
    </xf>
    <xf numFmtId="3" fontId="3" fillId="33" borderId="48" xfId="0" applyNumberFormat="1" applyFont="1" applyFill="1" applyBorder="1" applyAlignment="1" applyProtection="1">
      <alignment horizontal="right" indent="1"/>
      <protection/>
    </xf>
    <xf numFmtId="3" fontId="1" fillId="33" borderId="66" xfId="0" applyNumberFormat="1" applyFont="1" applyFill="1" applyBorder="1" applyAlignment="1" applyProtection="1">
      <alignment horizontal="right" indent="1"/>
      <protection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 horizontal="left" vertical="center" indent="2"/>
      <protection locked="0"/>
    </xf>
    <xf numFmtId="3" fontId="5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3" fontId="27" fillId="33" borderId="24" xfId="0" applyNumberFormat="1" applyFont="1" applyFill="1" applyBorder="1" applyAlignment="1" applyProtection="1">
      <alignment horizontal="right" indent="1"/>
      <protection/>
    </xf>
    <xf numFmtId="3" fontId="27" fillId="33" borderId="68" xfId="0" applyNumberFormat="1" applyFont="1" applyFill="1" applyBorder="1" applyAlignment="1" applyProtection="1">
      <alignment horizontal="right" indent="1"/>
      <protection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1" fillId="33" borderId="12" xfId="0" applyNumberFormat="1" applyFont="1" applyFill="1" applyBorder="1" applyAlignment="1" applyProtection="1">
      <alignment horizontal="right" indent="1"/>
      <protection locked="0"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ill="1" applyBorder="1" applyAlignment="1" applyProtection="1">
      <alignment horizontal="right" indent="1"/>
      <protection locked="0"/>
    </xf>
    <xf numFmtId="4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7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ont="1" applyFill="1" applyBorder="1" applyAlignment="1" applyProtection="1">
      <alignment vertical="center"/>
      <protection locked="0"/>
    </xf>
    <xf numFmtId="3" fontId="2" fillId="33" borderId="48" xfId="0" applyNumberFormat="1" applyFont="1" applyFill="1" applyBorder="1" applyAlignment="1" applyProtection="1">
      <alignment horizontal="center"/>
      <protection locked="0"/>
    </xf>
    <xf numFmtId="3" fontId="2" fillId="33" borderId="7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17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left" vertical="center" wrapText="1"/>
      <protection locked="0"/>
    </xf>
    <xf numFmtId="3" fontId="0" fillId="33" borderId="13" xfId="0" applyNumberFormat="1" applyFont="1" applyFill="1" applyBorder="1" applyAlignment="1" applyProtection="1">
      <alignment horizontal="left"/>
      <protection locked="0"/>
    </xf>
    <xf numFmtId="3" fontId="0" fillId="33" borderId="12" xfId="0" applyNumberFormat="1" applyFont="1" applyFill="1" applyBorder="1" applyAlignment="1" applyProtection="1">
      <alignment horizontal="left"/>
      <protection locked="0"/>
    </xf>
    <xf numFmtId="3" fontId="0" fillId="33" borderId="38" xfId="0" applyNumberFormat="1" applyFont="1" applyFill="1" applyBorder="1" applyAlignment="1" applyProtection="1">
      <alignment horizontal="left"/>
      <protection locked="0"/>
    </xf>
    <xf numFmtId="3" fontId="0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7" xfId="0" applyNumberFormat="1" applyFont="1" applyFill="1" applyBorder="1" applyAlignment="1" applyProtection="1">
      <alignment horizontal="left"/>
      <protection locked="0"/>
    </xf>
    <xf numFmtId="3" fontId="0" fillId="33" borderId="2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2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2" fillId="33" borderId="17" xfId="0" applyNumberFormat="1" applyFont="1" applyFill="1" applyBorder="1" applyAlignment="1" applyProtection="1">
      <alignment vertical="center"/>
      <protection locked="0"/>
    </xf>
    <xf numFmtId="3" fontId="6" fillId="33" borderId="17" xfId="0" applyNumberFormat="1" applyFont="1" applyFill="1" applyBorder="1" applyAlignment="1" applyProtection="1">
      <alignment vertical="center" wrapText="1"/>
      <protection locked="0"/>
    </xf>
    <xf numFmtId="3" fontId="6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1" fillId="33" borderId="17" xfId="0" applyNumberFormat="1" applyFont="1" applyFill="1" applyBorder="1" applyAlignment="1" applyProtection="1">
      <alignment horizontal="right" indent="1"/>
      <protection/>
    </xf>
    <xf numFmtId="3" fontId="17" fillId="33" borderId="37" xfId="0" applyNumberFormat="1" applyFont="1" applyFill="1" applyBorder="1" applyAlignment="1" applyProtection="1">
      <alignment horizontal="left" indent="1"/>
      <protection locked="0"/>
    </xf>
    <xf numFmtId="3" fontId="17" fillId="33" borderId="64" xfId="0" applyNumberFormat="1" applyFont="1" applyFill="1" applyBorder="1" applyAlignment="1" applyProtection="1">
      <alignment horizontal="left" indent="1"/>
      <protection locked="0"/>
    </xf>
    <xf numFmtId="3" fontId="29" fillId="33" borderId="65" xfId="0" applyNumberFormat="1" applyFont="1" applyFill="1" applyBorder="1" applyAlignment="1" applyProtection="1">
      <alignment horizontal="left" indent="1"/>
      <protection locked="0"/>
    </xf>
    <xf numFmtId="3" fontId="17" fillId="33" borderId="15" xfId="0" applyNumberFormat="1" applyFont="1" applyFill="1" applyBorder="1" applyAlignment="1" applyProtection="1">
      <alignment horizontal="left" indent="1"/>
      <protection locked="0"/>
    </xf>
    <xf numFmtId="3" fontId="17" fillId="33" borderId="12" xfId="0" applyNumberFormat="1" applyFont="1" applyFill="1" applyBorder="1" applyAlignment="1" applyProtection="1">
      <alignment horizontal="left" indent="1"/>
      <protection locked="0"/>
    </xf>
    <xf numFmtId="3" fontId="29" fillId="33" borderId="16" xfId="0" applyNumberFormat="1" applyFont="1" applyFill="1" applyBorder="1" applyAlignment="1" applyProtection="1">
      <alignment horizontal="left" indent="1"/>
      <protection locked="0"/>
    </xf>
    <xf numFmtId="3" fontId="17" fillId="33" borderId="11" xfId="0" applyNumberFormat="1" applyFont="1" applyFill="1" applyBorder="1" applyAlignment="1" applyProtection="1">
      <alignment horizontal="left" indent="1"/>
      <protection locked="0"/>
    </xf>
    <xf numFmtId="3" fontId="29" fillId="33" borderId="16" xfId="0" applyNumberFormat="1" applyFont="1" applyFill="1" applyBorder="1" applyAlignment="1" applyProtection="1">
      <alignment horizontal="left" indent="1"/>
      <protection locked="0"/>
    </xf>
    <xf numFmtId="3" fontId="0" fillId="33" borderId="60" xfId="0" applyNumberFormat="1" applyFont="1" applyFill="1" applyBorder="1" applyAlignment="1" applyProtection="1">
      <alignment horizontal="right" indent="1"/>
      <protection locked="0"/>
    </xf>
    <xf numFmtId="3" fontId="0" fillId="33" borderId="27" xfId="0" applyNumberFormat="1" applyFont="1" applyFill="1" applyBorder="1" applyAlignment="1" applyProtection="1">
      <alignment horizontal="right" indent="1"/>
      <protection locked="0"/>
    </xf>
    <xf numFmtId="3" fontId="0" fillId="33" borderId="57" xfId="0" applyNumberFormat="1" applyFont="1" applyFill="1" applyBorder="1" applyAlignment="1" applyProtection="1">
      <alignment horizontal="right" indent="1"/>
      <protection locked="0"/>
    </xf>
    <xf numFmtId="3" fontId="0" fillId="33" borderId="33" xfId="0" applyNumberFormat="1" applyFont="1" applyFill="1" applyBorder="1" applyAlignment="1" applyProtection="1">
      <alignment horizontal="right" indent="1"/>
      <protection locked="0"/>
    </xf>
    <xf numFmtId="3" fontId="0" fillId="33" borderId="40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0" fillId="33" borderId="30" xfId="0" applyNumberFormat="1" applyFont="1" applyFill="1" applyBorder="1" applyAlignment="1" applyProtection="1">
      <alignment horizontal="right" indent="1"/>
      <protection locked="0"/>
    </xf>
    <xf numFmtId="3" fontId="0" fillId="33" borderId="41" xfId="0" applyNumberFormat="1" applyFont="1" applyFill="1" applyBorder="1" applyAlignment="1" applyProtection="1">
      <alignment horizontal="right" indent="1"/>
      <protection locked="0"/>
    </xf>
    <xf numFmtId="3" fontId="0" fillId="33" borderId="59" xfId="0" applyNumberFormat="1" applyFont="1" applyFill="1" applyBorder="1" applyAlignment="1" applyProtection="1">
      <alignment horizontal="right" indent="1"/>
      <protection locked="0"/>
    </xf>
    <xf numFmtId="3" fontId="0" fillId="33" borderId="24" xfId="0" applyNumberFormat="1" applyFont="1" applyFill="1" applyBorder="1" applyAlignment="1" applyProtection="1">
      <alignment horizontal="right" indent="1"/>
      <protection locked="0"/>
    </xf>
    <xf numFmtId="3" fontId="1" fillId="33" borderId="36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0" fillId="33" borderId="6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3" xfId="0" applyNumberFormat="1" applyFont="1" applyFill="1" applyBorder="1" applyAlignment="1" applyProtection="1">
      <alignment horizontal="right" vertical="center" indent="1"/>
      <protection/>
    </xf>
    <xf numFmtId="3" fontId="1" fillId="33" borderId="43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1" xfId="0" applyNumberFormat="1" applyFont="1" applyFill="1" applyBorder="1" applyAlignment="1" applyProtection="1">
      <alignment horizontal="right" vertical="center" indent="1"/>
      <protection/>
    </xf>
    <xf numFmtId="3" fontId="0" fillId="33" borderId="5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2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2" xfId="0" applyNumberFormat="1" applyFont="1" applyFill="1" applyBorder="1" applyAlignment="1" applyProtection="1">
      <alignment horizontal="right" indent="1"/>
      <protection/>
    </xf>
    <xf numFmtId="3" fontId="1" fillId="33" borderId="55" xfId="0" applyNumberFormat="1" applyFont="1" applyFill="1" applyBorder="1" applyAlignment="1" applyProtection="1">
      <alignment horizontal="right" vertical="center" indent="1"/>
      <protection/>
    </xf>
    <xf numFmtId="3" fontId="1" fillId="33" borderId="35" xfId="0" applyNumberFormat="1" applyFont="1" applyFill="1" applyBorder="1" applyAlignment="1" applyProtection="1">
      <alignment horizontal="right" vertical="center" indent="1"/>
      <protection/>
    </xf>
    <xf numFmtId="3" fontId="1" fillId="33" borderId="36" xfId="0" applyNumberFormat="1" applyFont="1" applyFill="1" applyBorder="1" applyAlignment="1" applyProtection="1">
      <alignment horizontal="right" vertical="center" indent="1"/>
      <protection/>
    </xf>
    <xf numFmtId="3" fontId="1" fillId="33" borderId="19" xfId="0" applyNumberFormat="1" applyFont="1" applyFill="1" applyBorder="1" applyAlignment="1" applyProtection="1">
      <alignment horizontal="right" vertical="center" indent="1"/>
      <protection/>
    </xf>
    <xf numFmtId="3" fontId="1" fillId="33" borderId="22" xfId="0" applyNumberFormat="1" applyFont="1" applyFill="1" applyBorder="1" applyAlignment="1" applyProtection="1">
      <alignment horizontal="right" vertical="center" indent="1"/>
      <protection/>
    </xf>
    <xf numFmtId="3" fontId="1" fillId="33" borderId="10" xfId="0" applyNumberFormat="1" applyFont="1" applyFill="1" applyBorder="1" applyAlignment="1" applyProtection="1">
      <alignment horizontal="right" vertical="center" indent="1"/>
      <protection/>
    </xf>
    <xf numFmtId="3" fontId="1" fillId="33" borderId="55" xfId="0" applyNumberFormat="1" applyFont="1" applyFill="1" applyBorder="1" applyAlignment="1" applyProtection="1">
      <alignment horizontal="right" indent="1"/>
      <protection/>
    </xf>
    <xf numFmtId="3" fontId="0" fillId="33" borderId="37" xfId="0" applyNumberFormat="1" applyFont="1" applyFill="1" applyBorder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/>
      <protection locked="0"/>
    </xf>
    <xf numFmtId="3" fontId="2" fillId="33" borderId="39" xfId="0" applyNumberFormat="1" applyFont="1" applyFill="1" applyBorder="1" applyAlignment="1" applyProtection="1">
      <alignment horizontal="left" inden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64" xfId="0" applyNumberFormat="1" applyFont="1" applyFill="1" applyBorder="1" applyAlignment="1" applyProtection="1">
      <alignment horizontal="left" indent="1"/>
      <protection locked="0"/>
    </xf>
    <xf numFmtId="3" fontId="0" fillId="33" borderId="39" xfId="0" applyNumberFormat="1" applyFont="1" applyFill="1" applyBorder="1" applyAlignment="1" applyProtection="1">
      <alignment horizontal="left" inden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2" fillId="33" borderId="65" xfId="0" applyNumberFormat="1" applyFont="1" applyFill="1" applyBorder="1" applyAlignment="1" applyProtection="1">
      <alignment horizontal="left" indent="1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28" fillId="33" borderId="12" xfId="0" applyNumberFormat="1" applyFont="1" applyFill="1" applyBorder="1" applyAlignment="1" applyProtection="1">
      <alignment horizontal="left" vertical="center"/>
      <protection locked="0"/>
    </xf>
    <xf numFmtId="3" fontId="28" fillId="33" borderId="16" xfId="0" applyNumberFormat="1" applyFont="1" applyFill="1" applyBorder="1" applyAlignment="1" applyProtection="1">
      <alignment horizontal="left" vertical="center"/>
      <protection locked="0"/>
    </xf>
    <xf numFmtId="3" fontId="70" fillId="33" borderId="0" xfId="0" applyNumberFormat="1" applyFont="1" applyFill="1" applyAlignment="1" applyProtection="1">
      <alignment/>
      <protection locked="0"/>
    </xf>
    <xf numFmtId="3" fontId="71" fillId="33" borderId="0" xfId="0" applyNumberFormat="1" applyFont="1" applyFill="1" applyAlignment="1" applyProtection="1">
      <alignment/>
      <protection locked="0"/>
    </xf>
    <xf numFmtId="3" fontId="0" fillId="33" borderId="15" xfId="0" applyNumberFormat="1" applyFill="1" applyBorder="1" applyAlignment="1" applyProtection="1">
      <alignment/>
      <protection locked="0"/>
    </xf>
    <xf numFmtId="3" fontId="0" fillId="33" borderId="68" xfId="0" applyNumberFormat="1" applyFont="1" applyFill="1" applyBorder="1" applyAlignment="1" applyProtection="1">
      <alignment/>
      <protection locked="0"/>
    </xf>
    <xf numFmtId="3" fontId="0" fillId="33" borderId="44" xfId="0" applyNumberFormat="1" applyFont="1" applyFill="1" applyBorder="1" applyAlignment="1" applyProtection="1">
      <alignment/>
      <protection locked="0"/>
    </xf>
    <xf numFmtId="3" fontId="1" fillId="33" borderId="48" xfId="0" applyNumberFormat="1" applyFont="1" applyFill="1" applyBorder="1" applyAlignment="1" applyProtection="1">
      <alignment horizontal="right" indent="1"/>
      <protection/>
    </xf>
    <xf numFmtId="0" fontId="72" fillId="33" borderId="17" xfId="0" applyFont="1" applyFill="1" applyBorder="1" applyAlignment="1">
      <alignment horizontal="right"/>
    </xf>
    <xf numFmtId="0" fontId="72" fillId="33" borderId="0" xfId="0" applyFont="1" applyFill="1" applyBorder="1" applyAlignment="1">
      <alignment horizontal="justify" vertical="center"/>
    </xf>
    <xf numFmtId="0" fontId="72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3" fontId="27" fillId="33" borderId="15" xfId="0" applyNumberFormat="1" applyFont="1" applyFill="1" applyBorder="1" applyAlignment="1" applyProtection="1">
      <alignment horizontal="right" indent="1"/>
      <protection/>
    </xf>
    <xf numFmtId="3" fontId="2" fillId="33" borderId="16" xfId="0" applyNumberFormat="1" applyFont="1" applyFill="1" applyBorder="1" applyAlignment="1" applyProtection="1">
      <alignment horizontal="right" indent="1"/>
      <protection/>
    </xf>
    <xf numFmtId="3" fontId="27" fillId="33" borderId="13" xfId="0" applyNumberFormat="1" applyFont="1" applyFill="1" applyBorder="1" applyAlignment="1" applyProtection="1">
      <alignment horizontal="right" indent="1"/>
      <protection/>
    </xf>
    <xf numFmtId="3" fontId="27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0" fillId="33" borderId="13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2" fillId="33" borderId="1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ont="1" applyFill="1" applyBorder="1" applyAlignment="1" applyProtection="1">
      <alignment horizontal="right" indent="1"/>
      <protection/>
    </xf>
    <xf numFmtId="3" fontId="27" fillId="33" borderId="66" xfId="0" applyNumberFormat="1" applyFont="1" applyFill="1" applyBorder="1" applyAlignment="1" applyProtection="1">
      <alignment horizontal="right" indent="1"/>
      <protection/>
    </xf>
    <xf numFmtId="3" fontId="17" fillId="33" borderId="24" xfId="0" applyNumberFormat="1" applyFont="1" applyFill="1" applyBorder="1" applyAlignment="1" applyProtection="1">
      <alignment horizontal="right" indent="1"/>
      <protection locked="0"/>
    </xf>
    <xf numFmtId="3" fontId="30" fillId="33" borderId="72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3" borderId="12" xfId="0" applyNumberFormat="1" applyFont="1" applyFill="1" applyBorder="1" applyAlignment="1" applyProtection="1">
      <alignment horizontal="left" vertical="center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17" fillId="33" borderId="68" xfId="0" applyNumberFormat="1" applyFont="1" applyFill="1" applyBorder="1" applyAlignment="1" applyProtection="1">
      <alignment horizontal="right" indent="1"/>
      <protection locked="0"/>
    </xf>
    <xf numFmtId="3" fontId="16" fillId="33" borderId="15" xfId="0" applyNumberFormat="1" applyFont="1" applyFill="1" applyBorder="1" applyAlignment="1" applyProtection="1">
      <alignment horizontal="right" indent="1"/>
      <protection/>
    </xf>
    <xf numFmtId="3" fontId="16" fillId="33" borderId="16" xfId="0" applyNumberFormat="1" applyFont="1" applyFill="1" applyBorder="1" applyAlignment="1" applyProtection="1">
      <alignment horizontal="right" inden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right" indent="1"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right" indent="1"/>
      <protection locked="0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 applyProtection="1">
      <alignment horizontal="right" indent="1"/>
      <protection/>
    </xf>
    <xf numFmtId="3" fontId="3" fillId="33" borderId="22" xfId="0" applyNumberFormat="1" applyFont="1" applyFill="1" applyBorder="1" applyAlignment="1" applyProtection="1">
      <alignment horizontal="right" indent="1"/>
      <protection/>
    </xf>
    <xf numFmtId="3" fontId="3" fillId="33" borderId="46" xfId="0" applyNumberFormat="1" applyFont="1" applyFill="1" applyBorder="1" applyAlignment="1" applyProtection="1">
      <alignment horizontal="right" indent="1"/>
      <protection/>
    </xf>
    <xf numFmtId="3" fontId="74" fillId="33" borderId="0" xfId="0" applyNumberFormat="1" applyFont="1" applyFill="1" applyAlignment="1" applyProtection="1">
      <alignment/>
      <protection locked="0"/>
    </xf>
    <xf numFmtId="0" fontId="73" fillId="33" borderId="0" xfId="0" applyFont="1" applyFill="1" applyBorder="1" applyAlignment="1">
      <alignment horizontal="right"/>
    </xf>
    <xf numFmtId="0" fontId="0" fillId="33" borderId="73" xfId="0" applyFill="1" applyBorder="1" applyAlignment="1">
      <alignment/>
    </xf>
    <xf numFmtId="3" fontId="30" fillId="33" borderId="57" xfId="0" applyNumberFormat="1" applyFont="1" applyFill="1" applyBorder="1" applyAlignment="1" applyProtection="1">
      <alignment horizontal="right" indent="1"/>
      <protection/>
    </xf>
    <xf numFmtId="3" fontId="16" fillId="33" borderId="36" xfId="0" applyNumberFormat="1" applyFont="1" applyFill="1" applyBorder="1" applyAlignment="1" applyProtection="1">
      <alignment horizontal="right" indent="1"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3" fontId="16" fillId="33" borderId="14" xfId="0" applyNumberFormat="1" applyFont="1" applyFill="1" applyBorder="1" applyAlignment="1" applyProtection="1">
      <alignment horizontal="right" indent="1"/>
      <protection locked="0"/>
    </xf>
    <xf numFmtId="3" fontId="16" fillId="33" borderId="19" xfId="0" applyNumberFormat="1" applyFont="1" applyFill="1" applyBorder="1" applyAlignment="1" applyProtection="1">
      <alignment/>
      <protection locked="0"/>
    </xf>
    <xf numFmtId="3" fontId="16" fillId="33" borderId="70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 vertical="center" wrapText="1"/>
    </xf>
    <xf numFmtId="4" fontId="0" fillId="33" borderId="43" xfId="0" applyNumberFormat="1" applyFill="1" applyBorder="1" applyAlignment="1" applyProtection="1">
      <alignment horizontal="right" indent="1"/>
      <protection locked="0"/>
    </xf>
    <xf numFmtId="3" fontId="0" fillId="33" borderId="45" xfId="0" applyNumberFormat="1" applyFont="1" applyFill="1" applyBorder="1" applyAlignment="1" applyProtection="1">
      <alignment horizontal="right" indent="1"/>
      <protection locked="0"/>
    </xf>
    <xf numFmtId="3" fontId="71" fillId="33" borderId="0" xfId="0" applyNumberFormat="1" applyFont="1" applyFill="1" applyAlignment="1" applyProtection="1">
      <alignment/>
      <protection locked="0"/>
    </xf>
    <xf numFmtId="3" fontId="0" fillId="33" borderId="24" xfId="0" applyNumberFormat="1" applyFont="1" applyFill="1" applyBorder="1" applyAlignment="1" applyProtection="1">
      <alignment horizontal="right" indent="1"/>
      <protection locked="0"/>
    </xf>
    <xf numFmtId="3" fontId="0" fillId="35" borderId="30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vertical="center" wrapText="1"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3" fontId="27" fillId="33" borderId="59" xfId="0" applyNumberFormat="1" applyFont="1" applyFill="1" applyBorder="1" applyAlignment="1" applyProtection="1">
      <alignment horizontal="right" vertical="center" indent="1"/>
      <protection/>
    </xf>
    <xf numFmtId="3" fontId="27" fillId="33" borderId="72" xfId="0" applyNumberFormat="1" applyFont="1" applyFill="1" applyBorder="1" applyAlignment="1" applyProtection="1">
      <alignment horizontal="right" vertical="center" indent="1"/>
      <protection/>
    </xf>
    <xf numFmtId="3" fontId="27" fillId="33" borderId="29" xfId="0" applyNumberFormat="1" applyFont="1" applyFill="1" applyBorder="1" applyAlignment="1" applyProtection="1">
      <alignment horizontal="right" vertical="center" indent="1"/>
      <protection/>
    </xf>
    <xf numFmtId="3" fontId="0" fillId="33" borderId="5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6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5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3" xfId="0" applyNumberFormat="1" applyFill="1" applyBorder="1" applyAlignment="1" applyProtection="1">
      <alignment horizontal="left" vertical="center"/>
      <protection locked="0"/>
    </xf>
    <xf numFmtId="3" fontId="0" fillId="33" borderId="29" xfId="0" applyNumberFormat="1" applyFill="1" applyBorder="1" applyAlignment="1" applyProtection="1">
      <alignment horizontal="center" vertical="center"/>
      <protection locked="0"/>
    </xf>
    <xf numFmtId="3" fontId="0" fillId="33" borderId="28" xfId="0" applyNumberFormat="1" applyFill="1" applyBorder="1" applyAlignment="1" applyProtection="1">
      <alignment horizontal="right" vertical="center"/>
      <protection locked="0"/>
    </xf>
    <xf numFmtId="3" fontId="6" fillId="33" borderId="60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horizontal="left" vertical="center"/>
      <protection locked="0"/>
    </xf>
    <xf numFmtId="3" fontId="0" fillId="33" borderId="31" xfId="0" applyNumberFormat="1" applyFill="1" applyBorder="1" applyAlignment="1" applyProtection="1">
      <alignment horizontal="right" vertical="center"/>
      <protection locked="0"/>
    </xf>
    <xf numFmtId="3" fontId="0" fillId="33" borderId="12" xfId="0" applyNumberFormat="1" applyFill="1" applyBorder="1" applyAlignment="1" applyProtection="1">
      <alignment horizontal="left" vertical="center"/>
      <protection locked="0"/>
    </xf>
    <xf numFmtId="3" fontId="0" fillId="33" borderId="52" xfId="0" applyNumberFormat="1" applyFill="1" applyBorder="1" applyAlignment="1" applyProtection="1">
      <alignment horizontal="center" vertical="center"/>
      <protection locked="0"/>
    </xf>
    <xf numFmtId="3" fontId="0" fillId="33" borderId="53" xfId="0" applyNumberFormat="1" applyFill="1" applyBorder="1" applyAlignment="1" applyProtection="1">
      <alignment horizontal="right" vertical="center"/>
      <protection locked="0"/>
    </xf>
    <xf numFmtId="3" fontId="5" fillId="33" borderId="53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/>
    </xf>
    <xf numFmtId="3" fontId="1" fillId="33" borderId="18" xfId="0" applyNumberFormat="1" applyFont="1" applyFill="1" applyBorder="1" applyAlignment="1" applyProtection="1">
      <alignment horizontal="right" vertical="center"/>
      <protection/>
    </xf>
    <xf numFmtId="3" fontId="12" fillId="33" borderId="19" xfId="0" applyNumberFormat="1" applyFont="1" applyFill="1" applyBorder="1" applyAlignment="1" applyProtection="1">
      <alignment horizontal="right" vertical="center"/>
      <protection/>
    </xf>
    <xf numFmtId="3" fontId="0" fillId="33" borderId="26" xfId="0" applyNumberFormat="1" applyFill="1" applyBorder="1" applyAlignment="1" applyProtection="1">
      <alignment horizontal="center" vertical="center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justify" vertical="center"/>
      <protection locked="0"/>
    </xf>
    <xf numFmtId="3" fontId="1" fillId="33" borderId="70" xfId="0" applyNumberFormat="1" applyFont="1" applyFill="1" applyBorder="1" applyAlignment="1" applyProtection="1">
      <alignment horizontal="left"/>
      <protection locked="0"/>
    </xf>
    <xf numFmtId="3" fontId="13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17" fillId="33" borderId="74" xfId="0" applyNumberFormat="1" applyFont="1" applyFill="1" applyBorder="1" applyAlignment="1" applyProtection="1">
      <alignment horizontal="right" indent="1"/>
      <protection locked="0"/>
    </xf>
    <xf numFmtId="3" fontId="17" fillId="33" borderId="62" xfId="0" applyNumberFormat="1" applyFont="1" applyFill="1" applyBorder="1" applyAlignment="1" applyProtection="1">
      <alignment horizontal="right" indent="1"/>
      <protection locked="0"/>
    </xf>
    <xf numFmtId="3" fontId="3" fillId="33" borderId="19" xfId="0" applyNumberFormat="1" applyFont="1" applyFill="1" applyBorder="1" applyAlignment="1" applyProtection="1">
      <alignment horizontal="right" indent="1"/>
      <protection/>
    </xf>
    <xf numFmtId="3" fontId="1" fillId="33" borderId="2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62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3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9" xfId="0" applyNumberFormat="1" applyFont="1" applyFill="1" applyBorder="1" applyAlignment="1" applyProtection="1">
      <alignment horizontal="right" vertical="center" indent="1"/>
      <protection locked="0"/>
    </xf>
    <xf numFmtId="3" fontId="1" fillId="33" borderId="52" xfId="0" applyNumberFormat="1" applyFont="1" applyFill="1" applyBorder="1" applyAlignment="1" applyProtection="1">
      <alignment horizontal="right" vertical="center" indent="1"/>
      <protection locked="0"/>
    </xf>
    <xf numFmtId="3" fontId="1" fillId="33" borderId="68" xfId="0" applyNumberFormat="1" applyFont="1" applyFill="1" applyBorder="1" applyAlignment="1" applyProtection="1">
      <alignment horizontal="right" vertical="center" indent="1"/>
      <protection locked="0"/>
    </xf>
    <xf numFmtId="3" fontId="1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1" fillId="33" borderId="45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5" xfId="0" applyNumberFormat="1" applyFont="1" applyFill="1" applyBorder="1" applyAlignment="1" applyProtection="1">
      <alignment vertical="center" wrapText="1"/>
      <protection locked="0"/>
    </xf>
    <xf numFmtId="3" fontId="1" fillId="33" borderId="11" xfId="0" applyNumberFormat="1" applyFont="1" applyFill="1" applyBorder="1" applyAlignment="1" applyProtection="1">
      <alignment vertical="center" wrapText="1"/>
      <protection locked="0"/>
    </xf>
    <xf numFmtId="3" fontId="0" fillId="33" borderId="16" xfId="0" applyNumberFormat="1" applyFont="1" applyFill="1" applyBorder="1" applyAlignment="1" applyProtection="1">
      <alignment horizontal="left" vertical="center"/>
      <protection locked="0"/>
    </xf>
    <xf numFmtId="3" fontId="70" fillId="33" borderId="0" xfId="0" applyNumberFormat="1" applyFont="1" applyFill="1" applyBorder="1" applyAlignment="1" applyProtection="1">
      <alignment/>
      <protection locked="0"/>
    </xf>
    <xf numFmtId="3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left" vertical="center"/>
      <protection locked="0"/>
    </xf>
    <xf numFmtId="3" fontId="30" fillId="33" borderId="0" xfId="0" applyNumberFormat="1" applyFont="1" applyFill="1" applyBorder="1" applyAlignment="1" applyProtection="1">
      <alignment horizontal="right" indent="1"/>
      <protection/>
    </xf>
    <xf numFmtId="3" fontId="17" fillId="33" borderId="0" xfId="0" applyNumberFormat="1" applyFont="1" applyFill="1" applyBorder="1" applyAlignment="1" applyProtection="1">
      <alignment horizontal="right" indent="1"/>
      <protection locked="0"/>
    </xf>
    <xf numFmtId="3" fontId="16" fillId="33" borderId="0" xfId="0" applyNumberFormat="1" applyFont="1" applyFill="1" applyBorder="1" applyAlignment="1" applyProtection="1">
      <alignment horizontal="right" indent="1"/>
      <protection/>
    </xf>
    <xf numFmtId="3" fontId="16" fillId="33" borderId="0" xfId="0" applyNumberFormat="1" applyFont="1" applyFill="1" applyBorder="1" applyAlignment="1" applyProtection="1">
      <alignment horizontal="right" indent="1"/>
      <protection locked="0"/>
    </xf>
    <xf numFmtId="3" fontId="16" fillId="33" borderId="0" xfId="0" applyNumberFormat="1" applyFont="1" applyFill="1" applyBorder="1" applyAlignment="1" applyProtection="1">
      <alignment/>
      <protection locked="0"/>
    </xf>
    <xf numFmtId="3" fontId="16" fillId="33" borderId="0" xfId="0" applyNumberFormat="1" applyFont="1" applyFill="1" applyBorder="1" applyAlignment="1" applyProtection="1">
      <alignment horizontal="right" indent="1"/>
      <protection/>
    </xf>
    <xf numFmtId="3" fontId="1" fillId="0" borderId="15" xfId="0" applyNumberFormat="1" applyFont="1" applyFill="1" applyBorder="1" applyAlignment="1" applyProtection="1">
      <alignment horizontal="right" indent="1"/>
      <protection/>
    </xf>
    <xf numFmtId="3" fontId="71" fillId="0" borderId="0" xfId="0" applyNumberFormat="1" applyFont="1" applyFill="1" applyAlignment="1" applyProtection="1">
      <alignment/>
      <protection locked="0"/>
    </xf>
    <xf numFmtId="3" fontId="1" fillId="0" borderId="56" xfId="0" applyNumberFormat="1" applyFont="1" applyFill="1" applyBorder="1" applyAlignment="1" applyProtection="1">
      <alignment horizontal="right" indent="1"/>
      <protection locked="0"/>
    </xf>
    <xf numFmtId="3" fontId="17" fillId="35" borderId="39" xfId="0" applyNumberFormat="1" applyFont="1" applyFill="1" applyBorder="1" applyAlignment="1" applyProtection="1">
      <alignment horizontal="left" indent="1"/>
      <protection locked="0"/>
    </xf>
    <xf numFmtId="3" fontId="0" fillId="35" borderId="12" xfId="0" applyNumberFormat="1" applyFont="1" applyFill="1" applyBorder="1" applyAlignment="1" applyProtection="1">
      <alignment horizontal="right" indent="1"/>
      <protection/>
    </xf>
    <xf numFmtId="3" fontId="0" fillId="35" borderId="57" xfId="0" applyNumberFormat="1" applyFont="1" applyFill="1" applyBorder="1" applyAlignment="1" applyProtection="1">
      <alignment horizontal="right" indent="1"/>
      <protection locked="0"/>
    </xf>
    <xf numFmtId="3" fontId="0" fillId="35" borderId="33" xfId="0" applyNumberFormat="1" applyFont="1" applyFill="1" applyBorder="1" applyAlignment="1" applyProtection="1">
      <alignment horizontal="right" indent="1"/>
      <protection locked="0"/>
    </xf>
    <xf numFmtId="3" fontId="1" fillId="35" borderId="11" xfId="0" applyNumberFormat="1" applyFont="1" applyFill="1" applyBorder="1" applyAlignment="1" applyProtection="1">
      <alignment horizontal="right" indent="1"/>
      <protection/>
    </xf>
    <xf numFmtId="3" fontId="0" fillId="35" borderId="17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28" fillId="35" borderId="16" xfId="0" applyNumberFormat="1" applyFont="1" applyFill="1" applyBorder="1" applyAlignment="1" applyProtection="1">
      <alignment horizontal="left" vertical="center"/>
      <protection locked="0"/>
    </xf>
    <xf numFmtId="3" fontId="2" fillId="35" borderId="50" xfId="0" applyNumberFormat="1" applyFont="1" applyFill="1" applyBorder="1" applyAlignment="1" applyProtection="1">
      <alignment horizontal="right" vertical="center" indent="1"/>
      <protection locked="0"/>
    </xf>
    <xf numFmtId="3" fontId="2" fillId="35" borderId="62" xfId="0" applyNumberFormat="1" applyFont="1" applyFill="1" applyBorder="1" applyAlignment="1" applyProtection="1">
      <alignment horizontal="right" indent="1"/>
      <protection locked="0"/>
    </xf>
    <xf numFmtId="3" fontId="2" fillId="35" borderId="45" xfId="0" applyNumberFormat="1" applyFont="1" applyFill="1" applyBorder="1" applyAlignment="1" applyProtection="1">
      <alignment/>
      <protection locked="0"/>
    </xf>
    <xf numFmtId="3" fontId="1" fillId="35" borderId="70" xfId="0" applyNumberFormat="1" applyFont="1" applyFill="1" applyBorder="1" applyAlignment="1" applyProtection="1">
      <alignment horizontal="right" indent="1"/>
      <protection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Alignment="1" applyProtection="1">
      <alignment horizontal="left"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29" fillId="35" borderId="65" xfId="0" applyNumberFormat="1" applyFont="1" applyFill="1" applyBorder="1" applyAlignment="1" applyProtection="1">
      <alignment horizontal="left" indent="1"/>
      <protection locked="0"/>
    </xf>
    <xf numFmtId="3" fontId="2" fillId="35" borderId="16" xfId="0" applyNumberFormat="1" applyFont="1" applyFill="1" applyBorder="1" applyAlignment="1" applyProtection="1">
      <alignment horizontal="right" indent="1"/>
      <protection/>
    </xf>
    <xf numFmtId="3" fontId="3" fillId="35" borderId="16" xfId="0" applyNumberFormat="1" applyFont="1" applyFill="1" applyBorder="1" applyAlignment="1" applyProtection="1">
      <alignment horizontal="right" indent="1"/>
      <protection/>
    </xf>
    <xf numFmtId="3" fontId="2" fillId="35" borderId="17" xfId="0" applyNumberFormat="1" applyFont="1" applyFill="1" applyBorder="1" applyAlignment="1" applyProtection="1">
      <alignment/>
      <protection locked="0"/>
    </xf>
    <xf numFmtId="3" fontId="2" fillId="35" borderId="0" xfId="0" applyNumberFormat="1" applyFont="1" applyFill="1" applyBorder="1" applyAlignment="1" applyProtection="1">
      <alignment horizontal="right" vertical="center" wrapText="1" indent="2"/>
      <protection locked="0"/>
    </xf>
    <xf numFmtId="3" fontId="5" fillId="35" borderId="13" xfId="0" applyNumberFormat="1" applyFont="1" applyFill="1" applyBorder="1" applyAlignment="1" applyProtection="1">
      <alignment horizontal="left" vertical="center"/>
      <protection locked="0"/>
    </xf>
    <xf numFmtId="3" fontId="27" fillId="35" borderId="60" xfId="0" applyNumberFormat="1" applyFont="1" applyFill="1" applyBorder="1" applyAlignment="1" applyProtection="1">
      <alignment horizontal="right" vertical="center" indent="1"/>
      <protection/>
    </xf>
    <xf numFmtId="3" fontId="27" fillId="35" borderId="27" xfId="0" applyNumberFormat="1" applyFont="1" applyFill="1" applyBorder="1" applyAlignment="1" applyProtection="1">
      <alignment horizontal="right" indent="1"/>
      <protection/>
    </xf>
    <xf numFmtId="3" fontId="27" fillId="35" borderId="43" xfId="0" applyNumberFormat="1" applyFont="1" applyFill="1" applyBorder="1" applyAlignment="1" applyProtection="1">
      <alignment horizontal="right" indent="1"/>
      <protection/>
    </xf>
    <xf numFmtId="3" fontId="1" fillId="35" borderId="13" xfId="0" applyNumberFormat="1" applyFont="1" applyFill="1" applyBorder="1" applyAlignment="1" applyProtection="1">
      <alignment horizontal="right" indent="1"/>
      <protection/>
    </xf>
    <xf numFmtId="3" fontId="2" fillId="35" borderId="0" xfId="0" applyNumberFormat="1" applyFont="1" applyFill="1" applyAlignment="1" applyProtection="1">
      <alignment/>
      <protection locked="0"/>
    </xf>
    <xf numFmtId="3" fontId="17" fillId="35" borderId="64" xfId="0" applyNumberFormat="1" applyFont="1" applyFill="1" applyBorder="1" applyAlignment="1" applyProtection="1">
      <alignment horizontal="left" indent="1"/>
      <protection locked="0"/>
    </xf>
    <xf numFmtId="3" fontId="27" fillId="35" borderId="15" xfId="0" applyNumberFormat="1" applyFont="1" applyFill="1" applyBorder="1" applyAlignment="1" applyProtection="1">
      <alignment horizontal="right" indent="1"/>
      <protection/>
    </xf>
    <xf numFmtId="3" fontId="0" fillId="35" borderId="59" xfId="0" applyNumberFormat="1" applyFont="1" applyFill="1" applyBorder="1" applyAlignment="1" applyProtection="1">
      <alignment horizontal="right" indent="1"/>
      <protection locked="0"/>
    </xf>
    <xf numFmtId="3" fontId="0" fillId="35" borderId="74" xfId="0" applyNumberFormat="1" applyFont="1" applyFill="1" applyBorder="1" applyAlignment="1" applyProtection="1">
      <alignment horizontal="right" indent="1"/>
      <protection locked="0"/>
    </xf>
    <xf numFmtId="3" fontId="0" fillId="35" borderId="73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ont="1" applyFill="1" applyBorder="1" applyAlignment="1" applyProtection="1">
      <alignment horizontal="right" vertical="center"/>
      <protection locked="0"/>
    </xf>
    <xf numFmtId="3" fontId="13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35" borderId="61" xfId="0" applyNumberFormat="1" applyFont="1" applyFill="1" applyBorder="1" applyAlignment="1" applyProtection="1">
      <alignment horizontal="right" vertical="center" indent="1"/>
      <protection locked="0"/>
    </xf>
    <xf numFmtId="3" fontId="0" fillId="35" borderId="30" xfId="0" applyNumberFormat="1" applyFont="1" applyFill="1" applyBorder="1" applyAlignment="1" applyProtection="1">
      <alignment horizontal="right" indent="1"/>
      <protection locked="0"/>
    </xf>
    <xf numFmtId="3" fontId="0" fillId="35" borderId="44" xfId="0" applyNumberFormat="1" applyFont="1" applyFill="1" applyBorder="1" applyAlignment="1" applyProtection="1">
      <alignment horizontal="right" indent="1"/>
      <protection locked="0"/>
    </xf>
    <xf numFmtId="3" fontId="1" fillId="35" borderId="11" xfId="0" applyNumberFormat="1" applyFont="1" applyFill="1" applyBorder="1" applyAlignment="1" applyProtection="1">
      <alignment horizontal="right" indent="1"/>
      <protection/>
    </xf>
    <xf numFmtId="3" fontId="27" fillId="35" borderId="12" xfId="0" applyNumberFormat="1" applyFont="1" applyFill="1" applyBorder="1" applyAlignment="1" applyProtection="1">
      <alignment horizontal="right" indent="1"/>
      <protection/>
    </xf>
    <xf numFmtId="3" fontId="0" fillId="35" borderId="57" xfId="0" applyNumberFormat="1" applyFont="1" applyFill="1" applyBorder="1" applyAlignment="1" applyProtection="1">
      <alignment horizontal="right" indent="1"/>
      <protection locked="0"/>
    </xf>
    <xf numFmtId="3" fontId="0" fillId="35" borderId="30" xfId="0" applyNumberFormat="1" applyFont="1" applyFill="1" applyBorder="1" applyAlignment="1" applyProtection="1">
      <alignment horizontal="right" indent="1"/>
      <protection locked="0"/>
    </xf>
    <xf numFmtId="3" fontId="0" fillId="35" borderId="41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ont="1" applyFill="1" applyBorder="1" applyAlignment="1" applyProtection="1">
      <alignment horizontal="left"/>
      <protection locked="0"/>
    </xf>
    <xf numFmtId="3" fontId="0" fillId="35" borderId="50" xfId="0" applyNumberFormat="1" applyFont="1" applyFill="1" applyBorder="1" applyAlignment="1" applyProtection="1">
      <alignment horizontal="right" vertical="center" indent="1"/>
      <protection locked="0"/>
    </xf>
    <xf numFmtId="3" fontId="0" fillId="35" borderId="62" xfId="0" applyNumberFormat="1" applyFont="1" applyFill="1" applyBorder="1" applyAlignment="1" applyProtection="1">
      <alignment horizontal="right" indent="1"/>
      <protection locked="0"/>
    </xf>
    <xf numFmtId="3" fontId="0" fillId="35" borderId="45" xfId="0" applyNumberFormat="1" applyFont="1" applyFill="1" applyBorder="1" applyAlignment="1" applyProtection="1">
      <alignment horizontal="right" indent="1"/>
      <protection locked="0"/>
    </xf>
    <xf numFmtId="3" fontId="1" fillId="35" borderId="16" xfId="0" applyNumberFormat="1" applyFont="1" applyFill="1" applyBorder="1" applyAlignment="1" applyProtection="1">
      <alignment horizontal="right" indent="1"/>
      <protection locked="0"/>
    </xf>
    <xf numFmtId="3" fontId="29" fillId="35" borderId="65" xfId="0" applyNumberFormat="1" applyFont="1" applyFill="1" applyBorder="1" applyAlignment="1" applyProtection="1">
      <alignment horizontal="left" indent="1"/>
      <protection locked="0"/>
    </xf>
    <xf numFmtId="3" fontId="2" fillId="35" borderId="16" xfId="0" applyNumberFormat="1" applyFont="1" applyFill="1" applyBorder="1" applyAlignment="1" applyProtection="1">
      <alignment horizontal="right" indent="1"/>
      <protection/>
    </xf>
    <xf numFmtId="3" fontId="2" fillId="35" borderId="50" xfId="0" applyNumberFormat="1" applyFont="1" applyFill="1" applyBorder="1" applyAlignment="1" applyProtection="1">
      <alignment horizontal="right" indent="1"/>
      <protection/>
    </xf>
    <xf numFmtId="3" fontId="2" fillId="35" borderId="62" xfId="0" applyNumberFormat="1" applyFont="1" applyFill="1" applyBorder="1" applyAlignment="1" applyProtection="1">
      <alignment horizontal="right" indent="1"/>
      <protection/>
    </xf>
    <xf numFmtId="3" fontId="2" fillId="35" borderId="71" xfId="0" applyNumberFormat="1" applyFont="1" applyFill="1" applyBorder="1" applyAlignment="1" applyProtection="1">
      <alignment horizontal="right" indent="1"/>
      <protection/>
    </xf>
    <xf numFmtId="3" fontId="0" fillId="35" borderId="15" xfId="0" applyNumberFormat="1" applyFill="1" applyBorder="1" applyAlignment="1" applyProtection="1">
      <alignment horizontal="left" vertical="center"/>
      <protection locked="0"/>
    </xf>
    <xf numFmtId="3" fontId="0" fillId="35" borderId="59" xfId="0" applyNumberFormat="1" applyFont="1" applyFill="1" applyBorder="1" applyAlignment="1" applyProtection="1">
      <alignment horizontal="right" vertical="center" indent="1"/>
      <protection locked="0"/>
    </xf>
    <xf numFmtId="3" fontId="0" fillId="35" borderId="24" xfId="0" applyNumberFormat="1" applyFont="1" applyFill="1" applyBorder="1" applyAlignment="1" applyProtection="1">
      <alignment horizontal="right" indent="1"/>
      <protection locked="0"/>
    </xf>
    <xf numFmtId="3" fontId="0" fillId="35" borderId="68" xfId="0" applyNumberFormat="1" applyFont="1" applyFill="1" applyBorder="1" applyAlignment="1" applyProtection="1">
      <alignment horizontal="right" indent="1"/>
      <protection locked="0"/>
    </xf>
    <xf numFmtId="3" fontId="1" fillId="35" borderId="48" xfId="0" applyNumberFormat="1" applyFont="1" applyFill="1" applyBorder="1" applyAlignment="1" applyProtection="1">
      <alignment horizontal="right" indent="1"/>
      <protection locked="0"/>
    </xf>
    <xf numFmtId="3" fontId="0" fillId="35" borderId="0" xfId="0" applyNumberFormat="1" applyFont="1" applyFill="1" applyBorder="1" applyAlignment="1" applyProtection="1">
      <alignment vertical="center" wrapTex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0" fontId="16" fillId="33" borderId="0" xfId="0" applyFont="1" applyFill="1" applyBorder="1" applyAlignment="1">
      <alignment horizontal="left" vertical="center" wrapText="1"/>
    </xf>
    <xf numFmtId="0" fontId="16" fillId="33" borderId="7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7" fillId="0" borderId="0" xfId="0" applyFont="1" applyAlignment="1">
      <alignment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 vertical="center"/>
    </xf>
    <xf numFmtId="4" fontId="6" fillId="33" borderId="48" xfId="0" applyNumberFormat="1" applyFont="1" applyFill="1" applyBorder="1" applyAlignment="1" applyProtection="1">
      <alignment horizontal="center" vertical="center"/>
      <protection locked="0"/>
    </xf>
    <xf numFmtId="4" fontId="6" fillId="33" borderId="70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0" fillId="33" borderId="35" xfId="0" applyNumberFormat="1" applyFill="1" applyBorder="1" applyAlignment="1" applyProtection="1">
      <alignment horizontal="center" vertical="center"/>
      <protection locked="0"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22" xfId="0" applyNumberFormat="1" applyFont="1" applyFill="1" applyBorder="1" applyAlignment="1" applyProtection="1">
      <alignment horizontal="center" vertical="center"/>
      <protection locked="0"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7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24" fillId="33" borderId="35" xfId="0" applyNumberFormat="1" applyFont="1" applyFill="1" applyBorder="1" applyAlignment="1" applyProtection="1">
      <alignment horizontal="center"/>
      <protection locked="0"/>
    </xf>
    <xf numFmtId="3" fontId="24" fillId="33" borderId="22" xfId="0" applyNumberFormat="1" applyFont="1" applyFill="1" applyBorder="1" applyAlignment="1" applyProtection="1">
      <alignment horizontal="center"/>
      <protection locked="0"/>
    </xf>
    <xf numFmtId="3" fontId="24" fillId="33" borderId="46" xfId="0" applyNumberFormat="1" applyFont="1" applyFill="1" applyBorder="1" applyAlignment="1" applyProtection="1">
      <alignment horizontal="center"/>
      <protection locked="0"/>
    </xf>
    <xf numFmtId="3" fontId="13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7" fillId="33" borderId="75" xfId="0" applyNumberFormat="1" applyFont="1" applyFill="1" applyBorder="1" applyAlignment="1" applyProtection="1">
      <alignment horizontal="left"/>
      <protection locked="0"/>
    </xf>
    <xf numFmtId="3" fontId="6" fillId="33" borderId="8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48" xfId="0" applyNumberFormat="1" applyFont="1" applyFill="1" applyBorder="1" applyAlignment="1" applyProtection="1">
      <alignment horizontal="center" vertical="center"/>
      <protection locked="0"/>
    </xf>
    <xf numFmtId="3" fontId="13" fillId="33" borderId="66" xfId="0" applyNumberFormat="1" applyFont="1" applyFill="1" applyBorder="1" applyAlignment="1" applyProtection="1">
      <alignment horizontal="center" vertical="center"/>
      <protection locked="0"/>
    </xf>
    <xf numFmtId="3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0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35" xfId="0" applyNumberFormat="1" applyFont="1" applyFill="1" applyBorder="1" applyAlignment="1" applyProtection="1">
      <alignment horizontal="center" vertical="center"/>
      <protection locked="0"/>
    </xf>
    <xf numFmtId="3" fontId="12" fillId="33" borderId="46" xfId="0" applyNumberFormat="1" applyFont="1" applyFill="1" applyBorder="1" applyAlignment="1" applyProtection="1">
      <alignment horizontal="center" vertical="center"/>
      <protection locked="0"/>
    </xf>
    <xf numFmtId="3" fontId="12" fillId="33" borderId="22" xfId="0" applyNumberFormat="1" applyFont="1" applyFill="1" applyBorder="1" applyAlignment="1" applyProtection="1">
      <alignment horizontal="center" vertical="center"/>
      <protection locked="0"/>
    </xf>
    <xf numFmtId="3" fontId="6" fillId="33" borderId="6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3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5" borderId="0" xfId="0" applyNumberFormat="1" applyFont="1" applyFill="1" applyAlignment="1" applyProtection="1">
      <alignment horizontal="left"/>
      <protection locked="0"/>
    </xf>
    <xf numFmtId="3" fontId="6" fillId="33" borderId="6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6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73" xfId="0" applyNumberFormat="1" applyFont="1" applyFill="1" applyBorder="1" applyAlignment="1" applyProtection="1">
      <alignment horizontal="center" vertical="top"/>
      <protection locked="0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33" borderId="66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35" xfId="0" applyNumberFormat="1" applyFont="1" applyFill="1" applyBorder="1" applyAlignment="1" applyProtection="1">
      <alignment horizontal="center" vertical="center"/>
      <protection locked="0"/>
    </xf>
    <xf numFmtId="3" fontId="7" fillId="33" borderId="22" xfId="0" applyNumberFormat="1" applyFont="1" applyFill="1" applyBorder="1" applyAlignment="1" applyProtection="1">
      <alignment horizontal="center" vertical="center"/>
      <protection locked="0"/>
    </xf>
    <xf numFmtId="3" fontId="7" fillId="33" borderId="46" xfId="0" applyNumberFormat="1" applyFont="1" applyFill="1" applyBorder="1" applyAlignment="1" applyProtection="1">
      <alignment horizontal="center" vertical="center"/>
      <protection locked="0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4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35" xfId="0" applyNumberFormat="1" applyFont="1" applyFill="1" applyBorder="1" applyAlignment="1" applyProtection="1">
      <alignment horizontal="justify" vertical="center" wrapText="1"/>
      <protection locked="0"/>
    </xf>
    <xf numFmtId="3" fontId="5" fillId="34" borderId="46" xfId="0" applyNumberFormat="1" applyFont="1" applyFill="1" applyBorder="1" applyAlignment="1" applyProtection="1">
      <alignment horizontal="justify" vertical="center" wrapText="1"/>
      <protection locked="0"/>
    </xf>
    <xf numFmtId="3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3" xfId="0" applyNumberFormat="1" applyFont="1" applyFill="1" applyBorder="1" applyAlignment="1" applyProtection="1">
      <alignment horizontal="center"/>
      <protection locked="0"/>
    </xf>
    <xf numFmtId="3" fontId="23" fillId="34" borderId="15" xfId="0" applyNumberFormat="1" applyFont="1" applyFill="1" applyBorder="1" applyAlignment="1" applyProtection="1">
      <alignment horizontal="center" vertical="center"/>
      <protection locked="0"/>
    </xf>
    <xf numFmtId="3" fontId="23" fillId="34" borderId="16" xfId="0" applyNumberFormat="1" applyFont="1" applyFill="1" applyBorder="1" applyAlignment="1" applyProtection="1">
      <alignment horizontal="center" vertical="center"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16" fillId="34" borderId="0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 locked="0"/>
    </xf>
    <xf numFmtId="3" fontId="0" fillId="34" borderId="0" xfId="0" applyNumberFormat="1" applyFill="1" applyBorder="1" applyAlignment="1" applyProtection="1">
      <alignment horizontal="left" vertical="top" wrapText="1"/>
      <protection locked="0"/>
    </xf>
    <xf numFmtId="3" fontId="10" fillId="34" borderId="76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34" borderId="81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2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64" xfId="0" applyNumberFormat="1" applyFont="1" applyFill="1" applyBorder="1" applyAlignment="1" applyProtection="1">
      <alignment horizontal="center" vertical="center"/>
      <protection locked="0"/>
    </xf>
    <xf numFmtId="3" fontId="23" fillId="34" borderId="65" xfId="0" applyNumberFormat="1" applyFont="1" applyFill="1" applyBorder="1" applyAlignment="1" applyProtection="1">
      <alignment horizontal="center" vertical="center"/>
      <protection locked="0"/>
    </xf>
    <xf numFmtId="3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69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4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4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8" sqref="B8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7.25390625" style="1" customWidth="1"/>
    <col min="15" max="16384" width="8.875" style="1" customWidth="1"/>
  </cols>
  <sheetData>
    <row r="1" spans="1:13" ht="27" customHeight="1">
      <c r="A1" s="648" t="s">
        <v>137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</row>
    <row r="2" spans="1:13" ht="27" customHeight="1">
      <c r="A2" s="35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customHeight="1">
      <c r="A3" s="3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1" s="317" customFormat="1" ht="21.75" customHeight="1" thickBot="1">
      <c r="A4" s="314" t="s">
        <v>138</v>
      </c>
      <c r="B4" s="315"/>
      <c r="C4" s="315"/>
      <c r="D4" s="315"/>
      <c r="E4" s="315"/>
      <c r="F4" s="315"/>
      <c r="G4" s="315"/>
      <c r="H4" s="315"/>
      <c r="I4" s="316"/>
      <c r="J4" s="316"/>
      <c r="K4" s="315"/>
    </row>
    <row r="5" spans="1:14" ht="15" customHeight="1" thickBot="1">
      <c r="A5" s="19" t="s">
        <v>102</v>
      </c>
      <c r="B5" s="650" t="s">
        <v>101</v>
      </c>
      <c r="C5" s="651"/>
      <c r="D5" s="650" t="s">
        <v>103</v>
      </c>
      <c r="E5" s="651"/>
      <c r="F5" s="650" t="s">
        <v>104</v>
      </c>
      <c r="G5" s="651"/>
      <c r="H5" s="652" t="s">
        <v>41</v>
      </c>
      <c r="I5" s="654" t="s">
        <v>18</v>
      </c>
      <c r="J5" s="656" t="s">
        <v>9</v>
      </c>
      <c r="L5" s="110"/>
      <c r="M5" s="110"/>
      <c r="N5" s="110"/>
    </row>
    <row r="6" spans="1:14" s="22" customFormat="1" ht="29.25" customHeight="1" thickBot="1">
      <c r="A6" s="19" t="s">
        <v>29</v>
      </c>
      <c r="B6" s="318" t="s">
        <v>106</v>
      </c>
      <c r="C6" s="323" t="s">
        <v>105</v>
      </c>
      <c r="D6" s="318" t="s">
        <v>106</v>
      </c>
      <c r="E6" s="330" t="s">
        <v>105</v>
      </c>
      <c r="F6" s="318" t="s">
        <v>106</v>
      </c>
      <c r="G6" s="323" t="s">
        <v>105</v>
      </c>
      <c r="H6" s="653"/>
      <c r="I6" s="655"/>
      <c r="J6" s="657"/>
      <c r="L6" s="110"/>
      <c r="M6" s="522"/>
      <c r="N6" s="522"/>
    </row>
    <row r="7" spans="1:14" ht="12.75" customHeight="1">
      <c r="A7" s="10" t="s">
        <v>43</v>
      </c>
      <c r="B7" s="324">
        <v>0.5</v>
      </c>
      <c r="C7" s="325">
        <v>2</v>
      </c>
      <c r="D7" s="319"/>
      <c r="E7" s="331"/>
      <c r="F7" s="338"/>
      <c r="G7" s="147"/>
      <c r="H7" s="334"/>
      <c r="I7" s="132"/>
      <c r="J7" s="133">
        <f aca="true" t="shared" si="0" ref="J7:J15">SUM(B7:I7)</f>
        <v>2.5</v>
      </c>
      <c r="L7" s="504"/>
      <c r="M7" s="505"/>
      <c r="N7" s="507"/>
    </row>
    <row r="8" spans="1:14" ht="12.75" customHeight="1">
      <c r="A8" s="10" t="s">
        <v>78</v>
      </c>
      <c r="B8" s="324">
        <v>1</v>
      </c>
      <c r="C8" s="325">
        <v>2</v>
      </c>
      <c r="D8" s="319"/>
      <c r="E8" s="331"/>
      <c r="F8" s="338"/>
      <c r="G8" s="147"/>
      <c r="H8" s="334"/>
      <c r="I8" s="132"/>
      <c r="J8" s="133">
        <f t="shared" si="0"/>
        <v>3</v>
      </c>
      <c r="L8" s="504"/>
      <c r="M8" s="505"/>
      <c r="N8" s="507"/>
    </row>
    <row r="9" spans="1:14" ht="12.75" customHeight="1">
      <c r="A9" s="8" t="s">
        <v>79</v>
      </c>
      <c r="B9" s="326">
        <v>2</v>
      </c>
      <c r="C9" s="148"/>
      <c r="D9" s="320"/>
      <c r="E9" s="332"/>
      <c r="F9" s="339"/>
      <c r="G9" s="148">
        <v>1</v>
      </c>
      <c r="H9" s="335"/>
      <c r="I9" s="134"/>
      <c r="J9" s="133">
        <f t="shared" si="0"/>
        <v>3</v>
      </c>
      <c r="L9" s="504"/>
      <c r="M9" s="505"/>
      <c r="N9" s="507"/>
    </row>
    <row r="10" spans="1:14" ht="12.75" customHeight="1">
      <c r="A10" s="8" t="s">
        <v>77</v>
      </c>
      <c r="B10" s="326">
        <v>2</v>
      </c>
      <c r="C10" s="148"/>
      <c r="D10" s="320"/>
      <c r="E10" s="332"/>
      <c r="F10" s="339"/>
      <c r="G10" s="148"/>
      <c r="H10" s="335"/>
      <c r="I10" s="134"/>
      <c r="J10" s="133">
        <f t="shared" si="0"/>
        <v>2</v>
      </c>
      <c r="L10" s="504"/>
      <c r="M10" s="505"/>
      <c r="N10" s="507"/>
    </row>
    <row r="11" spans="1:14" ht="12.75" customHeight="1">
      <c r="A11" s="8" t="s">
        <v>80</v>
      </c>
      <c r="B11" s="326">
        <v>1</v>
      </c>
      <c r="C11" s="327">
        <v>2</v>
      </c>
      <c r="D11" s="320"/>
      <c r="E11" s="332"/>
      <c r="F11" s="339">
        <v>1</v>
      </c>
      <c r="G11" s="148">
        <v>3</v>
      </c>
      <c r="H11" s="335"/>
      <c r="I11" s="134"/>
      <c r="J11" s="133">
        <f t="shared" si="0"/>
        <v>7</v>
      </c>
      <c r="L11" s="504"/>
      <c r="M11" s="505"/>
      <c r="N11" s="507"/>
    </row>
    <row r="12" spans="1:14" ht="12.75" customHeight="1">
      <c r="A12" s="8" t="s">
        <v>81</v>
      </c>
      <c r="B12" s="326">
        <v>1</v>
      </c>
      <c r="C12" s="327"/>
      <c r="D12" s="320"/>
      <c r="E12" s="332"/>
      <c r="F12" s="339">
        <v>2</v>
      </c>
      <c r="G12" s="148"/>
      <c r="H12" s="335"/>
      <c r="I12" s="134"/>
      <c r="J12" s="133">
        <f t="shared" si="0"/>
        <v>3</v>
      </c>
      <c r="L12" s="504"/>
      <c r="M12" s="505"/>
      <c r="N12" s="507"/>
    </row>
    <row r="13" spans="1:14" ht="12.75" customHeight="1">
      <c r="A13" s="8" t="s">
        <v>82</v>
      </c>
      <c r="B13" s="326">
        <v>2</v>
      </c>
      <c r="C13" s="327">
        <v>2</v>
      </c>
      <c r="D13" s="320"/>
      <c r="E13" s="332"/>
      <c r="F13" s="326">
        <v>1</v>
      </c>
      <c r="G13" s="327"/>
      <c r="H13" s="336"/>
      <c r="I13" s="134"/>
      <c r="J13" s="133">
        <f t="shared" si="0"/>
        <v>5</v>
      </c>
      <c r="L13" s="508"/>
      <c r="M13" s="509"/>
      <c r="N13" s="509"/>
    </row>
    <row r="14" spans="1:14" s="3" customFormat="1" ht="12.75" customHeight="1" thickBot="1">
      <c r="A14" s="9" t="s">
        <v>5</v>
      </c>
      <c r="B14" s="328">
        <v>9</v>
      </c>
      <c r="C14" s="329">
        <v>9</v>
      </c>
      <c r="D14" s="321">
        <v>1</v>
      </c>
      <c r="E14" s="333"/>
      <c r="F14" s="340">
        <v>9</v>
      </c>
      <c r="G14" s="151">
        <v>16</v>
      </c>
      <c r="H14" s="337">
        <v>1</v>
      </c>
      <c r="I14" s="135"/>
      <c r="J14" s="133">
        <f t="shared" si="0"/>
        <v>45</v>
      </c>
      <c r="L14" s="504"/>
      <c r="M14" s="505"/>
      <c r="N14" s="505"/>
    </row>
    <row r="15" spans="1:14" s="2" customFormat="1" ht="12.75" customHeight="1" thickBot="1">
      <c r="A15" s="4" t="s">
        <v>9</v>
      </c>
      <c r="B15" s="136">
        <f aca="true" t="shared" si="1" ref="B15:I15">SUM(B7:B14)</f>
        <v>18.5</v>
      </c>
      <c r="C15" s="153">
        <f t="shared" si="1"/>
        <v>17</v>
      </c>
      <c r="D15" s="322">
        <f t="shared" si="1"/>
        <v>1</v>
      </c>
      <c r="E15" s="152">
        <f t="shared" si="1"/>
        <v>0</v>
      </c>
      <c r="F15" s="136">
        <f t="shared" si="1"/>
        <v>13</v>
      </c>
      <c r="G15" s="153">
        <f t="shared" si="1"/>
        <v>20</v>
      </c>
      <c r="H15" s="322">
        <f t="shared" si="1"/>
        <v>1</v>
      </c>
      <c r="I15" s="137">
        <f t="shared" si="1"/>
        <v>0</v>
      </c>
      <c r="J15" s="138">
        <f t="shared" si="0"/>
        <v>70.5</v>
      </c>
      <c r="L15" s="504"/>
      <c r="M15" s="505"/>
      <c r="N15" s="213"/>
    </row>
    <row r="16" s="2" customFormat="1" ht="12.75" customHeight="1"/>
    <row r="17" s="2" customFormat="1" ht="12.75" customHeight="1">
      <c r="N17" s="219"/>
    </row>
    <row r="18" spans="7:14" s="2" customFormat="1" ht="12.75" customHeight="1">
      <c r="G18" s="16"/>
      <c r="N18" s="219"/>
    </row>
    <row r="19" spans="1:14" s="14" customFormat="1" ht="15" customHeight="1">
      <c r="A19" s="646" t="s">
        <v>139</v>
      </c>
      <c r="B19" s="646"/>
      <c r="C19" s="31"/>
      <c r="D19" s="27"/>
      <c r="E19" s="649"/>
      <c r="F19" s="649"/>
      <c r="G19" s="649"/>
      <c r="H19" s="649"/>
      <c r="J19" s="13"/>
      <c r="N19" s="220"/>
    </row>
    <row r="20" spans="1:14" s="14" customFormat="1" ht="15" customHeight="1">
      <c r="A20" s="646"/>
      <c r="B20" s="646"/>
      <c r="C20" s="31"/>
      <c r="D20" s="27"/>
      <c r="E20" s="34" t="s">
        <v>67</v>
      </c>
      <c r="F20" s="32"/>
      <c r="G20" s="32"/>
      <c r="H20" s="32"/>
      <c r="J20" s="34" t="s">
        <v>68</v>
      </c>
      <c r="K20" s="33"/>
      <c r="L20" s="33"/>
      <c r="N20" s="220"/>
    </row>
    <row r="21" spans="1:14" s="2" customFormat="1" ht="19.5" customHeight="1" thickBot="1">
      <c r="A21" s="647"/>
      <c r="B21" s="647"/>
      <c r="C21" s="31"/>
      <c r="F21" s="26"/>
      <c r="G21" s="26"/>
      <c r="N21" s="219"/>
    </row>
    <row r="22" spans="1:12" s="12" customFormat="1" ht="33.75" customHeight="1" thickBot="1">
      <c r="A22" s="11" t="s">
        <v>39</v>
      </c>
      <c r="B22" s="11" t="s">
        <v>27</v>
      </c>
      <c r="E22" s="20" t="s">
        <v>29</v>
      </c>
      <c r="F22" s="109" t="s">
        <v>30</v>
      </c>
      <c r="G22" s="36"/>
      <c r="H22" s="110"/>
      <c r="J22" s="20" t="s">
        <v>29</v>
      </c>
      <c r="K22" s="21" t="s">
        <v>64</v>
      </c>
      <c r="L22" s="154" t="s">
        <v>38</v>
      </c>
    </row>
    <row r="23" spans="1:14" s="2" customFormat="1" ht="12.75" customHeight="1">
      <c r="A23" s="203" t="s">
        <v>1</v>
      </c>
      <c r="B23" s="201">
        <v>1262</v>
      </c>
      <c r="E23" s="352" t="s">
        <v>43</v>
      </c>
      <c r="F23" s="141">
        <v>81</v>
      </c>
      <c r="G23" s="37"/>
      <c r="I23" s="16"/>
      <c r="J23" s="29" t="s">
        <v>43</v>
      </c>
      <c r="K23" s="146">
        <v>10</v>
      </c>
      <c r="L23" s="147"/>
      <c r="N23" s="219"/>
    </row>
    <row r="24" spans="1:14" s="2" customFormat="1" ht="12.75" customHeight="1">
      <c r="A24" s="204" t="s">
        <v>6</v>
      </c>
      <c r="B24" s="139">
        <v>5938</v>
      </c>
      <c r="E24" s="24" t="s">
        <v>78</v>
      </c>
      <c r="F24" s="142">
        <v>39</v>
      </c>
      <c r="G24" s="37"/>
      <c r="J24" s="17" t="s">
        <v>78</v>
      </c>
      <c r="K24" s="146">
        <v>20</v>
      </c>
      <c r="L24" s="148"/>
      <c r="N24" s="219"/>
    </row>
    <row r="25" spans="1:12" s="2" customFormat="1" ht="12.75" customHeight="1">
      <c r="A25" s="204" t="s">
        <v>2</v>
      </c>
      <c r="B25" s="139">
        <v>2000</v>
      </c>
      <c r="E25" s="24" t="s">
        <v>79</v>
      </c>
      <c r="F25" s="142">
        <v>6</v>
      </c>
      <c r="G25" s="37"/>
      <c r="J25" s="15" t="s">
        <v>79</v>
      </c>
      <c r="K25" s="149">
        <v>22</v>
      </c>
      <c r="L25" s="148"/>
    </row>
    <row r="26" spans="1:12" s="2" customFormat="1" ht="12.75" customHeight="1">
      <c r="A26" s="204" t="s">
        <v>83</v>
      </c>
      <c r="B26" s="139">
        <v>673</v>
      </c>
      <c r="E26" s="24" t="s">
        <v>77</v>
      </c>
      <c r="F26" s="142">
        <v>4</v>
      </c>
      <c r="G26" s="37"/>
      <c r="J26" s="15" t="s">
        <v>77</v>
      </c>
      <c r="K26" s="149">
        <v>8</v>
      </c>
      <c r="L26" s="148"/>
    </row>
    <row r="27" spans="1:12" s="2" customFormat="1" ht="12.75" customHeight="1">
      <c r="A27" s="204" t="s">
        <v>20</v>
      </c>
      <c r="B27" s="139">
        <v>2268</v>
      </c>
      <c r="E27" s="28" t="s">
        <v>80</v>
      </c>
      <c r="F27" s="143">
        <v>40</v>
      </c>
      <c r="G27" s="38"/>
      <c r="J27" s="28" t="s">
        <v>80</v>
      </c>
      <c r="K27" s="149">
        <v>96</v>
      </c>
      <c r="L27" s="148">
        <v>2</v>
      </c>
    </row>
    <row r="28" spans="1:12" ht="12.75" customHeight="1">
      <c r="A28" s="204" t="s">
        <v>7</v>
      </c>
      <c r="B28" s="139">
        <v>4374</v>
      </c>
      <c r="C28" s="2"/>
      <c r="D28" s="2"/>
      <c r="E28" s="24" t="s">
        <v>81</v>
      </c>
      <c r="F28" s="142">
        <v>17</v>
      </c>
      <c r="G28" s="37"/>
      <c r="H28" s="2"/>
      <c r="I28" s="2"/>
      <c r="J28" s="15" t="s">
        <v>81</v>
      </c>
      <c r="K28" s="149">
        <v>15</v>
      </c>
      <c r="L28" s="148"/>
    </row>
    <row r="29" spans="1:12" s="5" customFormat="1" ht="12.75" customHeight="1">
      <c r="A29" s="204" t="s">
        <v>3</v>
      </c>
      <c r="B29" s="139">
        <v>1767</v>
      </c>
      <c r="C29" s="2"/>
      <c r="D29" s="2"/>
      <c r="E29" s="24" t="s">
        <v>82</v>
      </c>
      <c r="F29" s="142">
        <v>11</v>
      </c>
      <c r="G29" s="37"/>
      <c r="H29" s="2"/>
      <c r="I29" s="1"/>
      <c r="J29" s="15" t="s">
        <v>82</v>
      </c>
      <c r="K29" s="149">
        <v>26</v>
      </c>
      <c r="L29" s="148"/>
    </row>
    <row r="30" spans="1:12" ht="12.75" customHeight="1" thickBot="1">
      <c r="A30" s="205" t="s">
        <v>4</v>
      </c>
      <c r="B30" s="202">
        <v>4384</v>
      </c>
      <c r="C30" s="2"/>
      <c r="D30" s="2"/>
      <c r="E30" s="25" t="s">
        <v>5</v>
      </c>
      <c r="F30" s="144">
        <v>71</v>
      </c>
      <c r="G30" s="480"/>
      <c r="H30" s="481"/>
      <c r="I30" s="5"/>
      <c r="J30" s="30" t="s">
        <v>5</v>
      </c>
      <c r="K30" s="150">
        <v>82</v>
      </c>
      <c r="L30" s="151">
        <v>8</v>
      </c>
    </row>
    <row r="31" spans="1:12" ht="12.75" customHeight="1" thickBot="1">
      <c r="A31" s="6" t="s">
        <v>9</v>
      </c>
      <c r="B31" s="140">
        <f>SUM(B23:B30)</f>
        <v>22666</v>
      </c>
      <c r="C31" s="2"/>
      <c r="D31" s="2"/>
      <c r="E31" s="4" t="s">
        <v>9</v>
      </c>
      <c r="F31" s="145">
        <f>SUM(F23:F30)</f>
        <v>269</v>
      </c>
      <c r="G31" s="480"/>
      <c r="H31" s="482"/>
      <c r="J31" s="18" t="s">
        <v>9</v>
      </c>
      <c r="K31" s="152">
        <f>SUM(K23:K30)</f>
        <v>279</v>
      </c>
      <c r="L31" s="153">
        <f>SUM(L23:L30)</f>
        <v>10</v>
      </c>
    </row>
    <row r="32" spans="3:8" ht="12.75" customHeight="1">
      <c r="C32" s="7"/>
      <c r="D32" s="7"/>
      <c r="F32" s="514"/>
      <c r="G32" s="513"/>
      <c r="H32" s="483"/>
    </row>
    <row r="33" ht="12.75" customHeight="1"/>
  </sheetData>
  <sheetProtection selectLockedCells="1"/>
  <mergeCells count="9">
    <mergeCell ref="A19:B21"/>
    <mergeCell ref="A1:M1"/>
    <mergeCell ref="E19:H19"/>
    <mergeCell ref="B5:C5"/>
    <mergeCell ref="D5:E5"/>
    <mergeCell ref="F5:G5"/>
    <mergeCell ref="H5:H6"/>
    <mergeCell ref="I5:I6"/>
    <mergeCell ref="J5:J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&amp;L&amp;8&amp;D&amp;R&amp;8TAB_14.XLS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G14" sqref="G14"/>
    </sheetView>
  </sheetViews>
  <sheetFormatPr defaultColWidth="8.875" defaultRowHeight="12.75"/>
  <cols>
    <col min="1" max="2" width="13.25390625" style="47" customWidth="1"/>
    <col min="3" max="3" width="13.25390625" style="45" customWidth="1"/>
    <col min="4" max="4" width="13.25390625" style="47" customWidth="1"/>
    <col min="5" max="5" width="13.25390625" style="45" customWidth="1"/>
    <col min="6" max="6" width="13.25390625" style="47" customWidth="1"/>
    <col min="7" max="7" width="13.25390625" style="45" customWidth="1"/>
    <col min="8" max="8" width="13.25390625" style="47" customWidth="1"/>
    <col min="9" max="9" width="13.25390625" style="45" customWidth="1"/>
    <col min="10" max="10" width="13.25390625" style="47" customWidth="1"/>
    <col min="11" max="11" width="13.25390625" style="45" customWidth="1"/>
    <col min="12" max="12" width="13.25390625" style="47" customWidth="1"/>
    <col min="13" max="13" width="13.25390625" style="45" customWidth="1"/>
    <col min="14" max="14" width="11.75390625" style="47" bestFit="1" customWidth="1"/>
    <col min="15" max="15" width="9.75390625" style="47" customWidth="1"/>
    <col min="16" max="16" width="8.875" style="47" customWidth="1"/>
    <col min="17" max="18" width="11.75390625" style="47" bestFit="1" customWidth="1"/>
    <col min="19" max="20" width="8.875" style="47" customWidth="1"/>
    <col min="21" max="21" width="11.75390625" style="47" bestFit="1" customWidth="1"/>
    <col min="22" max="16384" width="8.875" style="47" customWidth="1"/>
  </cols>
  <sheetData>
    <row r="1" spans="1:15" ht="18">
      <c r="A1" s="39" t="s">
        <v>8</v>
      </c>
      <c r="B1" s="40" t="s">
        <v>31</v>
      </c>
      <c r="C1" s="41"/>
      <c r="D1" s="40"/>
      <c r="E1" s="41"/>
      <c r="F1" s="40"/>
      <c r="G1" s="42"/>
      <c r="H1" s="43"/>
      <c r="I1" s="42"/>
      <c r="J1" s="43"/>
      <c r="K1" s="42"/>
      <c r="L1" s="44"/>
      <c r="N1" s="46"/>
      <c r="O1" s="46"/>
    </row>
    <row r="3" spans="1:15" ht="15.75">
      <c r="A3" s="48" t="s">
        <v>125</v>
      </c>
      <c r="B3" s="43"/>
      <c r="C3" s="43"/>
      <c r="D3" s="48"/>
      <c r="E3" s="49"/>
      <c r="F3" s="50"/>
      <c r="G3" s="44"/>
      <c r="H3" s="44"/>
      <c r="I3" s="44"/>
      <c r="J3" s="44"/>
      <c r="K3" s="44"/>
      <c r="L3" s="44"/>
      <c r="M3" s="44"/>
      <c r="N3" s="44"/>
      <c r="O3" s="44"/>
    </row>
    <row r="4" ht="13.5" thickBot="1"/>
    <row r="5" spans="1:15" s="61" customFormat="1" ht="26.25" customHeight="1" thickBot="1">
      <c r="A5" s="658" t="s">
        <v>73</v>
      </c>
      <c r="B5" s="661" t="s">
        <v>45</v>
      </c>
      <c r="C5" s="662"/>
      <c r="D5" s="662"/>
      <c r="E5" s="662"/>
      <c r="F5" s="663" t="s">
        <v>46</v>
      </c>
      <c r="G5" s="664"/>
      <c r="H5" s="664"/>
      <c r="I5" s="665"/>
      <c r="J5" s="385" t="s">
        <v>9</v>
      </c>
      <c r="K5" s="386"/>
      <c r="L5" s="387"/>
      <c r="M5" s="387"/>
      <c r="N5" s="254"/>
      <c r="O5" s="255"/>
    </row>
    <row r="6" spans="1:15" s="61" customFormat="1" ht="13.5" thickBot="1">
      <c r="A6" s="659"/>
      <c r="B6" s="52" t="s">
        <v>22</v>
      </c>
      <c r="C6" s="53" t="s">
        <v>23</v>
      </c>
      <c r="D6" s="54" t="s">
        <v>94</v>
      </c>
      <c r="E6" s="267" t="s">
        <v>9</v>
      </c>
      <c r="F6" s="353" t="s">
        <v>22</v>
      </c>
      <c r="G6" s="354" t="s">
        <v>23</v>
      </c>
      <c r="H6" s="53" t="s">
        <v>94</v>
      </c>
      <c r="I6" s="237" t="s">
        <v>9</v>
      </c>
      <c r="J6" s="384"/>
      <c r="K6" s="256"/>
      <c r="L6" s="257"/>
      <c r="M6" s="258"/>
      <c r="N6" s="67"/>
      <c r="O6" s="59"/>
    </row>
    <row r="7" spans="1:17" s="61" customFormat="1" ht="12.75">
      <c r="A7" s="55" t="s">
        <v>127</v>
      </c>
      <c r="B7" s="199"/>
      <c r="C7" s="168">
        <v>39494</v>
      </c>
      <c r="D7" s="268">
        <v>25800</v>
      </c>
      <c r="E7" s="269">
        <f>B7+C7+D7</f>
        <v>65294</v>
      </c>
      <c r="F7" s="177">
        <v>4054</v>
      </c>
      <c r="G7" s="199">
        <v>21803</v>
      </c>
      <c r="H7" s="359"/>
      <c r="I7" s="355">
        <f>F7+G7+H7</f>
        <v>25857</v>
      </c>
      <c r="J7" s="270">
        <f aca="true" t="shared" si="0" ref="J7:J16">(E7+I7)</f>
        <v>91151</v>
      </c>
      <c r="K7" s="260"/>
      <c r="L7" s="232"/>
      <c r="M7" s="232"/>
      <c r="N7" s="232"/>
      <c r="O7" s="260"/>
      <c r="Q7" s="262"/>
    </row>
    <row r="8" spans="1:17" s="61" customFormat="1" ht="12.75">
      <c r="A8" s="55" t="s">
        <v>1</v>
      </c>
      <c r="B8" s="196">
        <v>5958</v>
      </c>
      <c r="C8" s="168">
        <v>1801</v>
      </c>
      <c r="D8" s="271">
        <v>537300</v>
      </c>
      <c r="E8" s="269">
        <f aca="true" t="shared" si="1" ref="E8:E16">B8+C8+D8</f>
        <v>545059</v>
      </c>
      <c r="F8" s="175">
        <v>20088</v>
      </c>
      <c r="G8" s="196">
        <v>390331</v>
      </c>
      <c r="H8" s="196"/>
      <c r="I8" s="196">
        <f aca="true" t="shared" si="2" ref="I8:I16">F8+G8+H8</f>
        <v>410419</v>
      </c>
      <c r="J8" s="270">
        <f t="shared" si="0"/>
        <v>955478</v>
      </c>
      <c r="K8" s="260"/>
      <c r="L8" s="232"/>
      <c r="M8" s="232"/>
      <c r="N8" s="232"/>
      <c r="O8" s="260"/>
      <c r="Q8" s="262"/>
    </row>
    <row r="9" spans="1:17" s="58" customFormat="1" ht="12.75">
      <c r="A9" s="55" t="s">
        <v>6</v>
      </c>
      <c r="B9" s="167">
        <v>13143</v>
      </c>
      <c r="C9" s="168">
        <v>50512</v>
      </c>
      <c r="D9" s="271"/>
      <c r="E9" s="269">
        <f t="shared" si="1"/>
        <v>63655</v>
      </c>
      <c r="F9" s="175">
        <v>24188</v>
      </c>
      <c r="G9" s="167">
        <v>126564</v>
      </c>
      <c r="H9" s="293"/>
      <c r="I9" s="356">
        <f t="shared" si="2"/>
        <v>150752</v>
      </c>
      <c r="J9" s="270">
        <f t="shared" si="0"/>
        <v>214407</v>
      </c>
      <c r="K9" s="260"/>
      <c r="L9" s="232"/>
      <c r="M9" s="260"/>
      <c r="N9" s="261"/>
      <c r="O9" s="260"/>
      <c r="Q9" s="262"/>
    </row>
    <row r="10" spans="1:15" s="58" customFormat="1" ht="12.75">
      <c r="A10" s="55" t="s">
        <v>2</v>
      </c>
      <c r="B10" s="167">
        <v>74361</v>
      </c>
      <c r="C10" s="168">
        <v>15415</v>
      </c>
      <c r="D10" s="271">
        <v>1404678</v>
      </c>
      <c r="E10" s="269">
        <f t="shared" si="1"/>
        <v>1494454</v>
      </c>
      <c r="F10" s="175">
        <v>25819</v>
      </c>
      <c r="G10" s="167">
        <v>287148</v>
      </c>
      <c r="H10" s="293">
        <v>516770</v>
      </c>
      <c r="I10" s="356">
        <f t="shared" si="2"/>
        <v>829737</v>
      </c>
      <c r="J10" s="270">
        <f t="shared" si="0"/>
        <v>2324191</v>
      </c>
      <c r="K10" s="260"/>
      <c r="M10" s="260"/>
      <c r="N10" s="261"/>
      <c r="O10" s="260"/>
    </row>
    <row r="11" spans="1:15" s="58" customFormat="1" ht="12.75">
      <c r="A11" s="55" t="s">
        <v>83</v>
      </c>
      <c r="B11" s="167">
        <v>2913</v>
      </c>
      <c r="C11" s="168">
        <v>10462</v>
      </c>
      <c r="D11" s="271">
        <v>441072</v>
      </c>
      <c r="E11" s="269">
        <f t="shared" si="1"/>
        <v>454447</v>
      </c>
      <c r="F11" s="175">
        <v>8233</v>
      </c>
      <c r="G11" s="167">
        <v>66825</v>
      </c>
      <c r="H11" s="293"/>
      <c r="I11" s="356">
        <f t="shared" si="2"/>
        <v>75058</v>
      </c>
      <c r="J11" s="270">
        <f t="shared" si="0"/>
        <v>529505</v>
      </c>
      <c r="K11" s="260"/>
      <c r="L11" s="232"/>
      <c r="M11" s="260"/>
      <c r="N11" s="261"/>
      <c r="O11" s="260"/>
    </row>
    <row r="12" spans="1:15" s="58" customFormat="1" ht="12.75">
      <c r="A12" s="55" t="s">
        <v>20</v>
      </c>
      <c r="B12" s="167">
        <v>21276</v>
      </c>
      <c r="C12" s="168"/>
      <c r="D12" s="271">
        <v>1153983</v>
      </c>
      <c r="E12" s="269">
        <f t="shared" si="1"/>
        <v>1175259</v>
      </c>
      <c r="F12" s="175">
        <v>77953</v>
      </c>
      <c r="G12" s="167">
        <v>3223049</v>
      </c>
      <c r="H12" s="293"/>
      <c r="I12" s="356">
        <f t="shared" si="2"/>
        <v>3301002</v>
      </c>
      <c r="J12" s="270">
        <f t="shared" si="0"/>
        <v>4476261</v>
      </c>
      <c r="K12" s="260"/>
      <c r="L12" s="259"/>
      <c r="M12" s="260"/>
      <c r="N12" s="261"/>
      <c r="O12" s="260"/>
    </row>
    <row r="13" spans="1:15" s="58" customFormat="1" ht="12.75">
      <c r="A13" s="55" t="s">
        <v>7</v>
      </c>
      <c r="B13" s="167"/>
      <c r="C13" s="168"/>
      <c r="D13" s="271"/>
      <c r="E13" s="269">
        <f t="shared" si="1"/>
        <v>0</v>
      </c>
      <c r="F13" s="175"/>
      <c r="G13" s="167"/>
      <c r="H13" s="293"/>
      <c r="I13" s="356">
        <f t="shared" si="2"/>
        <v>0</v>
      </c>
      <c r="J13" s="270">
        <f t="shared" si="0"/>
        <v>0</v>
      </c>
      <c r="K13" s="260"/>
      <c r="L13" s="259"/>
      <c r="M13" s="260"/>
      <c r="N13" s="261"/>
      <c r="O13" s="260"/>
    </row>
    <row r="14" spans="1:15" s="58" customFormat="1" ht="12.75">
      <c r="A14" s="55" t="s">
        <v>3</v>
      </c>
      <c r="B14" s="167">
        <v>163377</v>
      </c>
      <c r="C14" s="168">
        <v>48726</v>
      </c>
      <c r="D14" s="271">
        <v>1198538</v>
      </c>
      <c r="E14" s="269">
        <f t="shared" si="1"/>
        <v>1410641</v>
      </c>
      <c r="F14" s="175">
        <v>108689</v>
      </c>
      <c r="G14" s="167">
        <v>26448</v>
      </c>
      <c r="H14" s="293"/>
      <c r="I14" s="356">
        <f t="shared" si="2"/>
        <v>135137</v>
      </c>
      <c r="J14" s="270">
        <f t="shared" si="0"/>
        <v>1545778</v>
      </c>
      <c r="K14" s="260"/>
      <c r="L14" s="259"/>
      <c r="M14" s="260"/>
      <c r="N14" s="261"/>
      <c r="O14" s="260"/>
    </row>
    <row r="15" spans="1:15" s="58" customFormat="1" ht="12.75">
      <c r="A15" s="55" t="s">
        <v>4</v>
      </c>
      <c r="B15" s="167">
        <v>56454</v>
      </c>
      <c r="C15" s="168">
        <v>170811</v>
      </c>
      <c r="D15" s="271">
        <v>2224472</v>
      </c>
      <c r="E15" s="269">
        <f t="shared" si="1"/>
        <v>2451737</v>
      </c>
      <c r="F15" s="175">
        <v>144900</v>
      </c>
      <c r="G15" s="167">
        <v>339094</v>
      </c>
      <c r="H15" s="293">
        <v>33497</v>
      </c>
      <c r="I15" s="356">
        <f t="shared" si="2"/>
        <v>517491</v>
      </c>
      <c r="J15" s="270">
        <f t="shared" si="0"/>
        <v>2969228</v>
      </c>
      <c r="K15" s="260"/>
      <c r="L15" s="259"/>
      <c r="M15" s="260"/>
      <c r="N15" s="261"/>
      <c r="O15" s="260"/>
    </row>
    <row r="16" spans="1:15" s="58" customFormat="1" ht="13.5" thickBot="1">
      <c r="A16" s="56" t="s">
        <v>126</v>
      </c>
      <c r="B16" s="161">
        <v>388298</v>
      </c>
      <c r="C16" s="162">
        <v>54606</v>
      </c>
      <c r="D16" s="271"/>
      <c r="E16" s="269">
        <f t="shared" si="1"/>
        <v>442904</v>
      </c>
      <c r="F16" s="272">
        <v>33951</v>
      </c>
      <c r="G16" s="161"/>
      <c r="H16" s="294"/>
      <c r="I16" s="357">
        <f t="shared" si="2"/>
        <v>33951</v>
      </c>
      <c r="J16" s="270">
        <f t="shared" si="0"/>
        <v>476855</v>
      </c>
      <c r="K16" s="260"/>
      <c r="L16" s="259"/>
      <c r="M16" s="260"/>
      <c r="N16" s="261"/>
      <c r="O16" s="260"/>
    </row>
    <row r="17" spans="1:15" s="263" customFormat="1" ht="13.5" thickBot="1">
      <c r="A17" s="189" t="s">
        <v>9</v>
      </c>
      <c r="B17" s="273">
        <f aca="true" t="shared" si="3" ref="B17:H17">SUM(B7:B16)</f>
        <v>725780</v>
      </c>
      <c r="C17" s="274">
        <f t="shared" si="3"/>
        <v>391827</v>
      </c>
      <c r="D17" s="275">
        <f t="shared" si="3"/>
        <v>6985843</v>
      </c>
      <c r="E17" s="276">
        <f t="shared" si="3"/>
        <v>8103450</v>
      </c>
      <c r="F17" s="273">
        <f t="shared" si="3"/>
        <v>447875</v>
      </c>
      <c r="G17" s="124">
        <f t="shared" si="3"/>
        <v>4481262</v>
      </c>
      <c r="H17" s="126">
        <f t="shared" si="3"/>
        <v>550267</v>
      </c>
      <c r="I17" s="277">
        <f>SUM(I7:I16)</f>
        <v>5479404</v>
      </c>
      <c r="J17" s="277">
        <f>SUM(J7:J16)</f>
        <v>13582854</v>
      </c>
      <c r="K17" s="265"/>
      <c r="L17" s="235"/>
      <c r="M17" s="265"/>
      <c r="N17" s="264"/>
      <c r="O17" s="265"/>
    </row>
    <row r="18" spans="1:15" s="266" customFormat="1" ht="18" customHeight="1">
      <c r="A18" s="517" t="s">
        <v>124</v>
      </c>
      <c r="B18" s="58"/>
      <c r="C18" s="59"/>
      <c r="D18" s="58"/>
      <c r="E18" s="59"/>
      <c r="F18" s="58"/>
      <c r="G18" s="59"/>
      <c r="H18" s="58"/>
      <c r="I18" s="59"/>
      <c r="J18" s="58"/>
      <c r="K18" s="59"/>
      <c r="L18" s="58"/>
      <c r="M18" s="59"/>
      <c r="N18" s="61"/>
      <c r="O18" s="58"/>
    </row>
    <row r="19" spans="1:15" ht="12.75">
      <c r="A19" s="60" t="s">
        <v>140</v>
      </c>
      <c r="C19" s="58"/>
      <c r="D19" s="58"/>
      <c r="E19" s="58"/>
      <c r="F19" s="58"/>
      <c r="G19" s="58"/>
      <c r="I19" s="59"/>
      <c r="J19" s="373">
        <v>58200</v>
      </c>
      <c r="K19" s="64" t="s">
        <v>10</v>
      </c>
      <c r="L19" s="58"/>
      <c r="O19" s="58"/>
    </row>
    <row r="20" spans="1:15" ht="12.75">
      <c r="A20" s="660" t="s">
        <v>123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58"/>
      <c r="M20" s="59"/>
      <c r="N20" s="61"/>
      <c r="O20" s="58"/>
    </row>
    <row r="21" spans="1:13" s="51" customFormat="1" ht="12.75">
      <c r="A21" s="61"/>
      <c r="B21" s="58"/>
      <c r="C21" s="59"/>
      <c r="D21" s="58"/>
      <c r="E21" s="59"/>
      <c r="F21" s="58"/>
      <c r="G21" s="59"/>
      <c r="I21" s="62"/>
      <c r="K21" s="62"/>
      <c r="M21" s="62"/>
    </row>
    <row r="22" spans="1:13" s="66" customFormat="1" ht="15.75">
      <c r="A22" s="63" t="s">
        <v>50</v>
      </c>
      <c r="B22" s="64"/>
      <c r="C22" s="43"/>
      <c r="D22" s="64"/>
      <c r="E22" s="64"/>
      <c r="F22" s="64"/>
      <c r="G22" s="48" t="s">
        <v>66</v>
      </c>
      <c r="H22" s="65"/>
      <c r="J22" s="65"/>
      <c r="K22" s="65"/>
      <c r="M22" s="65"/>
    </row>
    <row r="23" spans="1:14" s="51" customFormat="1" ht="14.25" customHeight="1" thickBot="1">
      <c r="A23" s="61"/>
      <c r="B23" s="58"/>
      <c r="C23" s="59"/>
      <c r="D23" s="58"/>
      <c r="E23" s="59"/>
      <c r="F23" s="58"/>
      <c r="G23" s="59"/>
      <c r="H23" s="61"/>
      <c r="I23" s="67"/>
      <c r="K23" s="62"/>
      <c r="M23" s="62"/>
      <c r="N23" s="61"/>
    </row>
    <row r="24" spans="1:11" s="51" customFormat="1" ht="33" customHeight="1" thickBot="1">
      <c r="A24" s="68" t="s">
        <v>29</v>
      </c>
      <c r="B24" s="286" t="s">
        <v>28</v>
      </c>
      <c r="C24" s="287" t="s">
        <v>96</v>
      </c>
      <c r="D24" s="299" t="s">
        <v>97</v>
      </c>
      <c r="E24" s="283" t="s">
        <v>40</v>
      </c>
      <c r="F24" s="280"/>
      <c r="G24" s="222">
        <v>2014</v>
      </c>
      <c r="H24" s="230" t="s">
        <v>91</v>
      </c>
      <c r="I24" s="231" t="s">
        <v>92</v>
      </c>
      <c r="J24" s="236" t="s">
        <v>65</v>
      </c>
      <c r="K24" s="237" t="s">
        <v>9</v>
      </c>
    </row>
    <row r="25" spans="1:11" s="46" customFormat="1" ht="13.5" thickBot="1">
      <c r="A25" s="284"/>
      <c r="B25" s="288" t="s">
        <v>10</v>
      </c>
      <c r="C25" s="298" t="s">
        <v>10</v>
      </c>
      <c r="D25" s="300" t="s">
        <v>10</v>
      </c>
      <c r="E25" s="301" t="s">
        <v>10</v>
      </c>
      <c r="F25" s="278"/>
      <c r="G25" s="233" t="s">
        <v>1</v>
      </c>
      <c r="H25" s="195">
        <v>11377</v>
      </c>
      <c r="I25" s="247"/>
      <c r="J25" s="523"/>
      <c r="K25" s="361">
        <f>H25+I25+J25</f>
        <v>11377</v>
      </c>
    </row>
    <row r="26" spans="1:11" s="46" customFormat="1" ht="12.75">
      <c r="A26" s="225" t="s">
        <v>43</v>
      </c>
      <c r="B26" s="183">
        <v>10200</v>
      </c>
      <c r="C26" s="247"/>
      <c r="D26" s="383"/>
      <c r="E26" s="270">
        <f>SUM(B26:D26)</f>
        <v>10200</v>
      </c>
      <c r="F26" s="176"/>
      <c r="G26" s="233" t="s">
        <v>6</v>
      </c>
      <c r="H26" s="195">
        <v>27086</v>
      </c>
      <c r="I26" s="247"/>
      <c r="J26" s="166"/>
      <c r="K26" s="361">
        <f>H26+I26+J26</f>
        <v>27086</v>
      </c>
    </row>
    <row r="27" spans="1:11" ht="12.75">
      <c r="A27" s="225" t="s">
        <v>1</v>
      </c>
      <c r="B27" s="185"/>
      <c r="C27" s="167"/>
      <c r="D27" s="293"/>
      <c r="E27" s="270">
        <f aca="true" t="shared" si="4" ref="E27:E35">SUM(B27:D27)</f>
        <v>0</v>
      </c>
      <c r="F27" s="176"/>
      <c r="G27" s="55" t="s">
        <v>2</v>
      </c>
      <c r="H27" s="196">
        <v>7911</v>
      </c>
      <c r="I27" s="247">
        <v>4617</v>
      </c>
      <c r="J27" s="168">
        <v>10795</v>
      </c>
      <c r="K27" s="361">
        <f aca="true" t="shared" si="5" ref="K27:K32">H27+I27+J27</f>
        <v>23323</v>
      </c>
    </row>
    <row r="28" spans="1:11" ht="12.75">
      <c r="A28" s="223" t="s">
        <v>6</v>
      </c>
      <c r="B28" s="185"/>
      <c r="C28" s="167"/>
      <c r="D28" s="293"/>
      <c r="E28" s="270">
        <f t="shared" si="4"/>
        <v>0</v>
      </c>
      <c r="F28" s="176"/>
      <c r="G28" s="234" t="s">
        <v>83</v>
      </c>
      <c r="H28" s="196">
        <v>37186</v>
      </c>
      <c r="I28" s="247"/>
      <c r="J28" s="293"/>
      <c r="K28" s="361">
        <f t="shared" si="5"/>
        <v>37186</v>
      </c>
    </row>
    <row r="29" spans="1:14" ht="12.75">
      <c r="A29" s="223" t="s">
        <v>2</v>
      </c>
      <c r="B29" s="185"/>
      <c r="C29" s="167">
        <v>35271</v>
      </c>
      <c r="D29" s="293">
        <v>395065</v>
      </c>
      <c r="E29" s="270">
        <f t="shared" si="4"/>
        <v>430336</v>
      </c>
      <c r="F29" s="176"/>
      <c r="G29" s="55" t="s">
        <v>20</v>
      </c>
      <c r="H29" s="196">
        <v>178455</v>
      </c>
      <c r="I29" s="247">
        <v>79528</v>
      </c>
      <c r="J29" s="168">
        <v>265044</v>
      </c>
      <c r="K29" s="361">
        <f t="shared" si="5"/>
        <v>523027</v>
      </c>
      <c r="N29" s="232"/>
    </row>
    <row r="30" spans="1:22" ht="12.75">
      <c r="A30" s="69" t="s">
        <v>83</v>
      </c>
      <c r="B30" s="223"/>
      <c r="C30" s="297"/>
      <c r="D30" s="293"/>
      <c r="E30" s="270">
        <f t="shared" si="4"/>
        <v>0</v>
      </c>
      <c r="F30" s="176"/>
      <c r="G30" s="55" t="s">
        <v>7</v>
      </c>
      <c r="H30" s="196">
        <v>22161</v>
      </c>
      <c r="I30" s="247"/>
      <c r="J30" s="168">
        <v>12760</v>
      </c>
      <c r="K30" s="361">
        <f t="shared" si="5"/>
        <v>34921</v>
      </c>
      <c r="N30" s="232"/>
      <c r="V30" s="47">
        <v>0</v>
      </c>
    </row>
    <row r="31" spans="1:14" ht="12.75">
      <c r="A31" s="223" t="s">
        <v>20</v>
      </c>
      <c r="B31" s="183"/>
      <c r="C31" s="247">
        <v>5096</v>
      </c>
      <c r="D31" s="293">
        <v>1154358</v>
      </c>
      <c r="E31" s="270">
        <f t="shared" si="4"/>
        <v>1159454</v>
      </c>
      <c r="F31" s="176"/>
      <c r="G31" s="55" t="s">
        <v>4</v>
      </c>
      <c r="H31" s="196">
        <v>112175</v>
      </c>
      <c r="I31" s="247">
        <v>68640</v>
      </c>
      <c r="J31" s="168">
        <v>413362</v>
      </c>
      <c r="K31" s="361">
        <f t="shared" si="5"/>
        <v>594177</v>
      </c>
      <c r="N31" s="232"/>
    </row>
    <row r="32" spans="1:14" ht="13.5" thickBot="1">
      <c r="A32" s="223" t="s">
        <v>7</v>
      </c>
      <c r="B32" s="185"/>
      <c r="C32" s="167"/>
      <c r="D32" s="293"/>
      <c r="E32" s="270">
        <f t="shared" si="4"/>
        <v>0</v>
      </c>
      <c r="F32" s="176"/>
      <c r="G32" s="56" t="s">
        <v>5</v>
      </c>
      <c r="H32" s="362"/>
      <c r="I32" s="247"/>
      <c r="J32" s="524">
        <v>14976</v>
      </c>
      <c r="K32" s="361">
        <f t="shared" si="5"/>
        <v>14976</v>
      </c>
      <c r="N32" s="235"/>
    </row>
    <row r="33" spans="1:14" ht="13.5" thickBot="1">
      <c r="A33" s="223" t="s">
        <v>3</v>
      </c>
      <c r="B33" s="185"/>
      <c r="C33" s="167"/>
      <c r="D33" s="293"/>
      <c r="E33" s="270">
        <f t="shared" si="4"/>
        <v>0</v>
      </c>
      <c r="F33" s="176"/>
      <c r="G33" s="302" t="s">
        <v>9</v>
      </c>
      <c r="H33" s="363">
        <f>SUM(H25:H32)</f>
        <v>396351</v>
      </c>
      <c r="I33" s="363">
        <f>SUM(I25:I32)</f>
        <v>152785</v>
      </c>
      <c r="J33" s="363">
        <f>SUM(J25:J32)</f>
        <v>716937</v>
      </c>
      <c r="K33" s="179">
        <f>SUM(K25:K32)</f>
        <v>1266073</v>
      </c>
      <c r="N33" s="58"/>
    </row>
    <row r="34" spans="1:8" ht="12.75">
      <c r="A34" s="223" t="s">
        <v>4</v>
      </c>
      <c r="B34" s="185">
        <v>10149</v>
      </c>
      <c r="C34" s="167"/>
      <c r="D34" s="293">
        <v>148064</v>
      </c>
      <c r="E34" s="270">
        <f t="shared" si="4"/>
        <v>158213</v>
      </c>
      <c r="F34" s="176"/>
      <c r="G34" s="260"/>
      <c r="H34" s="58"/>
    </row>
    <row r="35" spans="1:18" ht="13.5" thickBot="1">
      <c r="A35" s="69" t="s">
        <v>5</v>
      </c>
      <c r="B35" s="186"/>
      <c r="C35" s="161"/>
      <c r="D35" s="294">
        <v>6844721</v>
      </c>
      <c r="E35" s="270">
        <f t="shared" si="4"/>
        <v>6844721</v>
      </c>
      <c r="F35" s="176"/>
      <c r="G35" s="260"/>
      <c r="H35" s="224"/>
      <c r="R35" s="72"/>
    </row>
    <row r="36" spans="1:8" s="57" customFormat="1" ht="13.5" thickBot="1">
      <c r="A36" s="70" t="s">
        <v>9</v>
      </c>
      <c r="B36" s="285">
        <f>SUM(B26:B35)</f>
        <v>20349</v>
      </c>
      <c r="C36" s="124">
        <f>SUM(C26:C35)</f>
        <v>40367</v>
      </c>
      <c r="D36" s="124">
        <f>SUM(D26:D35)</f>
        <v>8542208</v>
      </c>
      <c r="E36" s="179">
        <f>SUM(E26:E35)</f>
        <v>8602924</v>
      </c>
      <c r="F36" s="251"/>
      <c r="G36" s="281"/>
      <c r="H36" s="279"/>
    </row>
    <row r="37" spans="1:15" ht="12.75">
      <c r="A37" s="282"/>
      <c r="B37" s="72"/>
      <c r="C37" s="72"/>
      <c r="D37" s="72"/>
      <c r="E37" s="72"/>
      <c r="F37" s="72"/>
      <c r="G37" s="72"/>
      <c r="H37" s="72"/>
      <c r="I37" s="72"/>
      <c r="L37" s="72"/>
      <c r="M37" s="72"/>
      <c r="N37" s="72"/>
      <c r="O37" s="72"/>
    </row>
    <row r="38" spans="1:21" s="71" customFormat="1" ht="17.25" customHeight="1">
      <c r="A38" s="72"/>
      <c r="B38" s="72"/>
      <c r="C38" s="72"/>
      <c r="D38" s="72"/>
      <c r="E38" s="72"/>
      <c r="F38" s="72"/>
      <c r="G38" s="72"/>
      <c r="H38" s="72"/>
      <c r="I38" s="72"/>
      <c r="U38" s="47"/>
    </row>
  </sheetData>
  <sheetProtection selectLockedCells="1"/>
  <mergeCells count="4">
    <mergeCell ref="A5:A6"/>
    <mergeCell ref="A20:K20"/>
    <mergeCell ref="B5:E5"/>
    <mergeCell ref="F5:I5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&amp;L&amp;D&amp;R&amp;8TAB_14.XLS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37">
      <selection activeCell="R66" sqref="R66"/>
    </sheetView>
  </sheetViews>
  <sheetFormatPr defaultColWidth="8.875" defaultRowHeight="12.75"/>
  <cols>
    <col min="1" max="1" width="12.375" style="246" customWidth="1"/>
    <col min="2" max="2" width="12.75390625" style="243" customWidth="1"/>
    <col min="3" max="6" width="12.75390625" style="221" customWidth="1"/>
    <col min="7" max="7" width="15.00390625" style="243" customWidth="1"/>
    <col min="8" max="8" width="12.25390625" style="243" customWidth="1"/>
    <col min="9" max="9" width="12.375" style="390" customWidth="1"/>
    <col min="10" max="13" width="11.25390625" style="243" customWidth="1"/>
    <col min="14" max="14" width="13.125" style="243" customWidth="1"/>
    <col min="15" max="15" width="11.375" style="243" hidden="1" customWidth="1"/>
    <col min="16" max="16" width="13.00390625" style="243" customWidth="1"/>
    <col min="17" max="17" width="8.875" style="243" customWidth="1"/>
    <col min="18" max="18" width="17.00390625" style="243" customWidth="1"/>
    <col min="19" max="16384" width="8.875" style="243" customWidth="1"/>
  </cols>
  <sheetData>
    <row r="1" spans="1:3" ht="18">
      <c r="A1" s="73" t="s">
        <v>11</v>
      </c>
      <c r="B1" s="74" t="s">
        <v>12</v>
      </c>
      <c r="C1" s="74"/>
    </row>
    <row r="2" spans="1:6" ht="18">
      <c r="A2" s="73"/>
      <c r="B2" s="74"/>
      <c r="C2" s="74"/>
      <c r="F2" s="475"/>
    </row>
    <row r="3" spans="1:8" ht="16.5" thickBot="1">
      <c r="A3" s="155" t="s">
        <v>69</v>
      </c>
      <c r="B3" s="155"/>
      <c r="C3" s="155"/>
      <c r="D3" s="155"/>
      <c r="E3" s="719"/>
      <c r="F3" s="719"/>
      <c r="H3" s="244"/>
    </row>
    <row r="4" spans="1:12" ht="30.75" customHeight="1" thickBot="1">
      <c r="A4" s="725" t="s">
        <v>141</v>
      </c>
      <c r="B4" s="726"/>
      <c r="C4" s="726"/>
      <c r="D4" s="726"/>
      <c r="E4" s="726"/>
      <c r="F4" s="727"/>
      <c r="I4" s="344" t="s">
        <v>111</v>
      </c>
      <c r="J4" s="344"/>
      <c r="K4" s="344"/>
      <c r="L4" s="344"/>
    </row>
    <row r="5" spans="1:12" ht="15" customHeight="1">
      <c r="A5" s="681" t="s">
        <v>32</v>
      </c>
      <c r="B5" s="680" t="s">
        <v>148</v>
      </c>
      <c r="C5" s="713" t="s">
        <v>44</v>
      </c>
      <c r="D5" s="711"/>
      <c r="E5" s="673" t="s">
        <v>24</v>
      </c>
      <c r="F5" s="720" t="s">
        <v>9</v>
      </c>
      <c r="I5" s="367"/>
      <c r="J5" s="669" t="s">
        <v>149</v>
      </c>
      <c r="K5" s="673" t="s">
        <v>116</v>
      </c>
      <c r="L5" s="680" t="s">
        <v>117</v>
      </c>
    </row>
    <row r="6" spans="1:12" ht="15" customHeight="1" thickBot="1">
      <c r="A6" s="682"/>
      <c r="B6" s="682"/>
      <c r="C6" s="156" t="s">
        <v>93</v>
      </c>
      <c r="D6" s="156" t="s">
        <v>47</v>
      </c>
      <c r="E6" s="674"/>
      <c r="F6" s="676"/>
      <c r="I6" s="368"/>
      <c r="J6" s="670"/>
      <c r="K6" s="674"/>
      <c r="L6" s="682"/>
    </row>
    <row r="7" spans="1:12" s="461" customFormat="1" ht="15" customHeight="1">
      <c r="A7" s="460" t="s">
        <v>43</v>
      </c>
      <c r="B7" s="484">
        <v>11629</v>
      </c>
      <c r="C7" s="194">
        <v>110</v>
      </c>
      <c r="D7" s="157">
        <v>523</v>
      </c>
      <c r="E7" s="587">
        <v>572</v>
      </c>
      <c r="F7" s="585">
        <f>SUM(B7+C7+D7-E7)</f>
        <v>11690</v>
      </c>
      <c r="G7" s="586"/>
      <c r="H7" s="586"/>
      <c r="I7" s="462" t="s">
        <v>77</v>
      </c>
      <c r="J7" s="364">
        <v>1000</v>
      </c>
      <c r="K7" s="427"/>
      <c r="L7" s="366">
        <f>J7-K7</f>
        <v>1000</v>
      </c>
    </row>
    <row r="8" spans="1:12" s="461" customFormat="1" ht="15" customHeight="1" thickBot="1">
      <c r="A8" s="463" t="s">
        <v>9</v>
      </c>
      <c r="B8" s="485">
        <f>B7</f>
        <v>11629</v>
      </c>
      <c r="C8" s="171">
        <f>C7</f>
        <v>110</v>
      </c>
      <c r="D8" s="197">
        <f>D7</f>
        <v>523</v>
      </c>
      <c r="E8" s="239">
        <f>E7</f>
        <v>572</v>
      </c>
      <c r="F8" s="370">
        <f>SUM(F7)</f>
        <v>11690</v>
      </c>
      <c r="I8" s="464" t="s">
        <v>80</v>
      </c>
      <c r="J8" s="365">
        <v>58812</v>
      </c>
      <c r="K8" s="428"/>
      <c r="L8" s="229">
        <f>J8-K8</f>
        <v>58812</v>
      </c>
    </row>
    <row r="9" spans="1:13" s="461" customFormat="1" ht="15" customHeight="1" thickBot="1">
      <c r="A9" s="465" t="s">
        <v>1</v>
      </c>
      <c r="B9" s="486">
        <v>12580</v>
      </c>
      <c r="C9" s="195"/>
      <c r="D9" s="172">
        <v>353</v>
      </c>
      <c r="E9" s="184"/>
      <c r="F9" s="160">
        <f>B9+C9+D9-E9</f>
        <v>12933</v>
      </c>
      <c r="I9" s="467" t="s">
        <v>9</v>
      </c>
      <c r="J9" s="510">
        <f>SUM(J7:J9)</f>
        <v>59812</v>
      </c>
      <c r="K9" s="561">
        <f>SUM(K7:K9)</f>
        <v>0</v>
      </c>
      <c r="L9" s="511">
        <f>L7+L8</f>
        <v>59812</v>
      </c>
      <c r="M9" s="212"/>
    </row>
    <row r="10" spans="1:13" s="461" customFormat="1" ht="15" customHeight="1">
      <c r="A10" s="466" t="s">
        <v>78</v>
      </c>
      <c r="B10" s="487">
        <v>26513</v>
      </c>
      <c r="C10" s="198">
        <v>17</v>
      </c>
      <c r="D10" s="161">
        <v>1514</v>
      </c>
      <c r="E10" s="193"/>
      <c r="F10" s="163">
        <f>B10+C10+D10-E10</f>
        <v>28044</v>
      </c>
      <c r="M10" s="212"/>
    </row>
    <row r="11" spans="1:13" s="461" customFormat="1" ht="15" customHeight="1" thickBot="1">
      <c r="A11" s="463" t="s">
        <v>9</v>
      </c>
      <c r="B11" s="488">
        <f>SUM(B9:B10)</f>
        <v>39093</v>
      </c>
      <c r="C11" s="200">
        <f>SUM(C9:C10)</f>
        <v>17</v>
      </c>
      <c r="D11" s="164">
        <f>SUM(D9:D10)</f>
        <v>1867</v>
      </c>
      <c r="E11" s="240">
        <f>SUM(E9:E10)</f>
        <v>0</v>
      </c>
      <c r="F11" s="165">
        <f>SUM(F9:F10)</f>
        <v>40977</v>
      </c>
      <c r="I11" s="468"/>
      <c r="M11" s="212"/>
    </row>
    <row r="12" spans="1:12" s="461" customFormat="1" ht="15" customHeight="1" thickBot="1">
      <c r="A12" s="465" t="s">
        <v>6</v>
      </c>
      <c r="B12" s="484">
        <v>6007</v>
      </c>
      <c r="C12" s="194"/>
      <c r="D12" s="157">
        <v>6729</v>
      </c>
      <c r="E12" s="191"/>
      <c r="F12" s="158">
        <f>B12+C12+D12-E12</f>
        <v>12736</v>
      </c>
      <c r="H12" s="469"/>
      <c r="I12" s="471" t="s">
        <v>152</v>
      </c>
      <c r="J12" s="471"/>
      <c r="K12" s="471"/>
      <c r="L12" s="471"/>
    </row>
    <row r="13" spans="1:20" s="461" customFormat="1" ht="15" customHeight="1" thickBot="1">
      <c r="A13" s="470" t="s">
        <v>9</v>
      </c>
      <c r="B13" s="485">
        <f>SUM(B12:B12)</f>
        <v>6007</v>
      </c>
      <c r="C13" s="171">
        <f>SUM(C12:C12)</f>
        <v>0</v>
      </c>
      <c r="D13" s="197"/>
      <c r="E13" s="239">
        <f>SUM(E12:E12)</f>
        <v>0</v>
      </c>
      <c r="F13" s="370">
        <f>F12</f>
        <v>12736</v>
      </c>
      <c r="I13" s="388"/>
      <c r="J13" s="669" t="s">
        <v>150</v>
      </c>
      <c r="K13" s="671" t="s">
        <v>44</v>
      </c>
      <c r="L13" s="673" t="s">
        <v>24</v>
      </c>
      <c r="M13" s="675" t="s">
        <v>9</v>
      </c>
      <c r="O13" s="695"/>
      <c r="P13" s="695"/>
      <c r="Q13" s="695"/>
      <c r="R13" s="169"/>
      <c r="S13" s="170"/>
      <c r="T13" s="170"/>
    </row>
    <row r="14" spans="1:15" ht="15" customHeight="1" thickBot="1">
      <c r="A14" s="411" t="s">
        <v>2</v>
      </c>
      <c r="B14" s="489"/>
      <c r="C14" s="416"/>
      <c r="D14" s="417">
        <v>1</v>
      </c>
      <c r="E14" s="416"/>
      <c r="F14" s="160">
        <f>(B14+C14+D14-E14)</f>
        <v>1</v>
      </c>
      <c r="I14" s="389"/>
      <c r="J14" s="670"/>
      <c r="K14" s="672"/>
      <c r="L14" s="674"/>
      <c r="M14" s="676"/>
      <c r="O14" s="245"/>
    </row>
    <row r="15" spans="1:15" ht="15" customHeight="1">
      <c r="A15" s="412" t="s">
        <v>79</v>
      </c>
      <c r="B15" s="490">
        <v>15772</v>
      </c>
      <c r="C15" s="418">
        <v>279</v>
      </c>
      <c r="D15" s="419">
        <v>920</v>
      </c>
      <c r="E15" s="418">
        <v>76</v>
      </c>
      <c r="F15" s="163">
        <f>(B15+C15+D15-E15)</f>
        <v>16895</v>
      </c>
      <c r="G15" s="529"/>
      <c r="H15" s="249"/>
      <c r="I15" s="375" t="s">
        <v>1</v>
      </c>
      <c r="J15" s="530">
        <v>17</v>
      </c>
      <c r="K15" s="377"/>
      <c r="L15" s="378"/>
      <c r="M15" s="379">
        <f>J15+K15-L15</f>
        <v>17</v>
      </c>
      <c r="N15" s="212"/>
      <c r="O15" s="245"/>
    </row>
    <row r="16" spans="1:15" ht="15" customHeight="1" thickBot="1">
      <c r="A16" s="413" t="s">
        <v>9</v>
      </c>
      <c r="B16" s="491">
        <f>SUM(B14:B15)</f>
        <v>15772</v>
      </c>
      <c r="C16" s="192">
        <f>SUM(C14:C15)</f>
        <v>279</v>
      </c>
      <c r="D16" s="159">
        <f>SUM(D14:D15)</f>
        <v>921</v>
      </c>
      <c r="E16" s="192">
        <f>SUM(E14:E15)</f>
        <v>76</v>
      </c>
      <c r="F16" s="165">
        <f>SUM(F14:F15)</f>
        <v>16896</v>
      </c>
      <c r="G16" s="529"/>
      <c r="H16" s="528"/>
      <c r="I16" s="351" t="s">
        <v>109</v>
      </c>
      <c r="J16" s="439"/>
      <c r="K16" s="422"/>
      <c r="L16" s="428"/>
      <c r="M16" s="380">
        <f>J16-K16</f>
        <v>0</v>
      </c>
      <c r="N16" s="212"/>
      <c r="O16" s="245"/>
    </row>
    <row r="17" spans="1:15" ht="15" customHeight="1" thickBot="1">
      <c r="A17" s="411" t="s">
        <v>77</v>
      </c>
      <c r="B17" s="492">
        <v>3612</v>
      </c>
      <c r="C17" s="227">
        <v>2</v>
      </c>
      <c r="D17" s="226">
        <v>373</v>
      </c>
      <c r="E17" s="241"/>
      <c r="F17" s="371">
        <f>B17+C17+D17-E17</f>
        <v>3987</v>
      </c>
      <c r="G17" s="529"/>
      <c r="H17" s="528"/>
      <c r="I17" s="472" t="s">
        <v>9</v>
      </c>
      <c r="J17" s="446">
        <f>SUM(J15:J16)</f>
        <v>17</v>
      </c>
      <c r="K17" s="419">
        <f>SUM(K15:K16)</f>
        <v>0</v>
      </c>
      <c r="L17" s="429">
        <f>SUM(L15:L16)</f>
        <v>0</v>
      </c>
      <c r="M17" s="381">
        <f>SUM(M15:M16)</f>
        <v>17</v>
      </c>
      <c r="N17" s="212"/>
      <c r="O17" s="245"/>
    </row>
    <row r="18" spans="1:15" ht="15" customHeight="1" thickBot="1">
      <c r="A18" s="413" t="s">
        <v>9</v>
      </c>
      <c r="B18" s="485">
        <f>B17</f>
        <v>3612</v>
      </c>
      <c r="C18" s="197">
        <f>C17</f>
        <v>2</v>
      </c>
      <c r="D18" s="197">
        <f>D17</f>
        <v>373</v>
      </c>
      <c r="E18" s="369">
        <f>E17</f>
        <v>0</v>
      </c>
      <c r="F18" s="370">
        <f>F17</f>
        <v>3987</v>
      </c>
      <c r="G18" s="529"/>
      <c r="I18" s="375" t="s">
        <v>2</v>
      </c>
      <c r="J18" s="531">
        <v>3691</v>
      </c>
      <c r="K18" s="377"/>
      <c r="L18" s="378">
        <v>317</v>
      </c>
      <c r="M18" s="379">
        <f>J18+K18-L18</f>
        <v>3374</v>
      </c>
      <c r="N18" s="212"/>
      <c r="O18" s="245"/>
    </row>
    <row r="19" spans="1:15" ht="15" customHeight="1">
      <c r="A19" s="411" t="s">
        <v>20</v>
      </c>
      <c r="B19" s="489">
        <v>396</v>
      </c>
      <c r="C19" s="416"/>
      <c r="D19" s="417"/>
      <c r="E19" s="420"/>
      <c r="F19" s="372">
        <f>SUM(B19+C19+D19-E19)</f>
        <v>396</v>
      </c>
      <c r="G19" s="529"/>
      <c r="I19" s="351" t="s">
        <v>109</v>
      </c>
      <c r="J19" s="532">
        <v>211</v>
      </c>
      <c r="K19" s="422"/>
      <c r="L19" s="428"/>
      <c r="M19" s="380">
        <f>J19-K19</f>
        <v>211</v>
      </c>
      <c r="N19" s="212"/>
      <c r="O19" s="245"/>
    </row>
    <row r="20" spans="1:15" ht="15" customHeight="1" thickBot="1">
      <c r="A20" s="414" t="s">
        <v>80</v>
      </c>
      <c r="B20" s="493">
        <v>29939</v>
      </c>
      <c r="C20" s="421">
        <v>21</v>
      </c>
      <c r="D20" s="422">
        <v>957</v>
      </c>
      <c r="E20" s="423"/>
      <c r="F20" s="163">
        <f>SUM(B20+C20+D20-E20)</f>
        <v>30917</v>
      </c>
      <c r="G20" s="529"/>
      <c r="H20" s="249"/>
      <c r="I20" s="473" t="s">
        <v>9</v>
      </c>
      <c r="J20" s="446">
        <f>SUM(J18:J19)</f>
        <v>3902</v>
      </c>
      <c r="K20" s="419">
        <f>SUM(K18:K19)</f>
        <v>0</v>
      </c>
      <c r="L20" s="429">
        <f>SUM(L18:L19)</f>
        <v>317</v>
      </c>
      <c r="M20" s="381">
        <f>SUM(M18:M19)</f>
        <v>3585</v>
      </c>
      <c r="N20" s="512"/>
      <c r="O20" s="245"/>
    </row>
    <row r="21" spans="1:15" ht="15" customHeight="1" thickBot="1">
      <c r="A21" s="415" t="s">
        <v>9</v>
      </c>
      <c r="B21" s="491">
        <f>SUM(B19:B20)</f>
        <v>30335</v>
      </c>
      <c r="C21" s="192">
        <f>SUM(C19:C20)</f>
        <v>21</v>
      </c>
      <c r="D21" s="159">
        <f>SUM(D19:D20)</f>
        <v>957</v>
      </c>
      <c r="E21" s="238">
        <f>SUM(E19:E20)</f>
        <v>0</v>
      </c>
      <c r="F21" s="165">
        <f>SUM(F19:F20)</f>
        <v>31313</v>
      </c>
      <c r="G21" s="529"/>
      <c r="H21" s="253"/>
      <c r="I21" s="476" t="s">
        <v>83</v>
      </c>
      <c r="J21" s="533">
        <v>280</v>
      </c>
      <c r="K21" s="526"/>
      <c r="L21" s="477"/>
      <c r="M21" s="479">
        <f>J21+K21-L21</f>
        <v>280</v>
      </c>
      <c r="N21" s="461"/>
      <c r="O21" s="245"/>
    </row>
    <row r="22" spans="1:18" ht="15" customHeight="1">
      <c r="A22" s="408" t="s">
        <v>3</v>
      </c>
      <c r="B22" s="494">
        <v>9</v>
      </c>
      <c r="C22" s="424"/>
      <c r="D22" s="425"/>
      <c r="E22" s="424"/>
      <c r="F22" s="160">
        <f>SUM(B22+C22+D22-E22)</f>
        <v>9</v>
      </c>
      <c r="G22" s="529"/>
      <c r="I22" s="351" t="s">
        <v>109</v>
      </c>
      <c r="J22" s="534">
        <v>985</v>
      </c>
      <c r="K22" s="527"/>
      <c r="L22" s="478"/>
      <c r="M22" s="380">
        <f>J22-K22</f>
        <v>985</v>
      </c>
      <c r="N22" s="461"/>
      <c r="O22" s="246"/>
      <c r="R22" s="461"/>
    </row>
    <row r="23" spans="1:20" s="594" customFormat="1" ht="15" customHeight="1" thickBot="1">
      <c r="A23" s="588" t="s">
        <v>81</v>
      </c>
      <c r="B23" s="589">
        <v>21692</v>
      </c>
      <c r="C23" s="590">
        <v>382</v>
      </c>
      <c r="D23" s="591">
        <v>862</v>
      </c>
      <c r="E23" s="590"/>
      <c r="F23" s="592">
        <f>SUM(B23+C23+D23-E23)</f>
        <v>22936</v>
      </c>
      <c r="G23" s="593"/>
      <c r="I23" s="595" t="s">
        <v>9</v>
      </c>
      <c r="J23" s="596">
        <f>SUM(J21:J22)</f>
        <v>1265</v>
      </c>
      <c r="K23" s="597">
        <f>SUM(K21:K22)</f>
        <v>0</v>
      </c>
      <c r="L23" s="598"/>
      <c r="M23" s="599">
        <f>SUM(M21:M22)</f>
        <v>1265</v>
      </c>
      <c r="N23" s="600"/>
      <c r="O23" s="601"/>
      <c r="Q23" s="602"/>
      <c r="R23" s="602"/>
      <c r="S23" s="602"/>
      <c r="T23" s="602"/>
    </row>
    <row r="24" spans="1:13" s="613" customFormat="1" ht="15" customHeight="1" thickBot="1">
      <c r="A24" s="603" t="s">
        <v>9</v>
      </c>
      <c r="B24" s="604">
        <f>SUM(B22:B23)</f>
        <v>21701</v>
      </c>
      <c r="C24" s="597">
        <f>C22+C23</f>
        <v>382</v>
      </c>
      <c r="D24" s="597">
        <f>D22+D23</f>
        <v>862</v>
      </c>
      <c r="E24" s="597">
        <f>E22+E23</f>
        <v>0</v>
      </c>
      <c r="F24" s="605">
        <f>SUM(F22:F23)</f>
        <v>22945</v>
      </c>
      <c r="G24" s="606"/>
      <c r="H24" s="607"/>
      <c r="I24" s="608" t="s">
        <v>3</v>
      </c>
      <c r="J24" s="609">
        <v>2917</v>
      </c>
      <c r="K24" s="610">
        <v>346</v>
      </c>
      <c r="L24" s="611"/>
      <c r="M24" s="612">
        <f>J24+K24-L24</f>
        <v>3263</v>
      </c>
    </row>
    <row r="25" spans="1:14" s="594" customFormat="1" ht="15" customHeight="1">
      <c r="A25" s="614" t="s">
        <v>4</v>
      </c>
      <c r="B25" s="615">
        <v>6463</v>
      </c>
      <c r="C25" s="616">
        <v>89</v>
      </c>
      <c r="D25" s="617"/>
      <c r="E25" s="618"/>
      <c r="F25" s="592">
        <f>(B25+C25+D25-E25)</f>
        <v>6552</v>
      </c>
      <c r="G25" s="593"/>
      <c r="H25" s="619"/>
      <c r="I25" s="620" t="s">
        <v>110</v>
      </c>
      <c r="J25" s="621">
        <v>346</v>
      </c>
      <c r="K25" s="622"/>
      <c r="L25" s="623"/>
      <c r="M25" s="624">
        <v>272</v>
      </c>
      <c r="N25" s="600"/>
    </row>
    <row r="26" spans="1:14" s="594" customFormat="1" ht="15" customHeight="1" thickBot="1">
      <c r="A26" s="588" t="s">
        <v>82</v>
      </c>
      <c r="B26" s="625">
        <v>35297</v>
      </c>
      <c r="C26" s="626">
        <v>204</v>
      </c>
      <c r="D26" s="627">
        <v>3289</v>
      </c>
      <c r="E26" s="628">
        <v>112</v>
      </c>
      <c r="F26" s="592">
        <f>(B26+C26+D26-E26)</f>
        <v>38678</v>
      </c>
      <c r="G26" s="593"/>
      <c r="H26" s="629"/>
      <c r="I26" s="595" t="s">
        <v>9</v>
      </c>
      <c r="J26" s="630">
        <f>SUM(J24:J25)</f>
        <v>3263</v>
      </c>
      <c r="K26" s="631">
        <f>SUM(K24:K25)</f>
        <v>346</v>
      </c>
      <c r="L26" s="632">
        <f>SUM(L24:L25)</f>
        <v>0</v>
      </c>
      <c r="M26" s="633">
        <f>SUM(M24:M25)</f>
        <v>3535</v>
      </c>
      <c r="N26" s="600"/>
    </row>
    <row r="27" spans="1:14" s="594" customFormat="1" ht="15" customHeight="1" thickBot="1">
      <c r="A27" s="634" t="s">
        <v>9</v>
      </c>
      <c r="B27" s="635">
        <f>SUM(B25:B26)</f>
        <v>41760</v>
      </c>
      <c r="C27" s="636">
        <f>SUM(C25:C26)</f>
        <v>293</v>
      </c>
      <c r="D27" s="637">
        <f>SUM(D25:D26)</f>
        <v>3289</v>
      </c>
      <c r="E27" s="638">
        <f>SUM(E25:E26)</f>
        <v>112</v>
      </c>
      <c r="F27" s="605">
        <f>SUM(F25:F26)</f>
        <v>45230</v>
      </c>
      <c r="G27" s="593"/>
      <c r="I27" s="639" t="s">
        <v>4</v>
      </c>
      <c r="J27" s="640">
        <v>1173</v>
      </c>
      <c r="K27" s="641">
        <v>168</v>
      </c>
      <c r="L27" s="642"/>
      <c r="M27" s="643">
        <f>J27+K27-L27</f>
        <v>1341</v>
      </c>
      <c r="N27" s="644"/>
    </row>
    <row r="28" spans="1:14" ht="15" customHeight="1">
      <c r="A28" s="409" t="s">
        <v>5</v>
      </c>
      <c r="B28" s="495">
        <v>278859</v>
      </c>
      <c r="C28" s="199">
        <v>1177</v>
      </c>
      <c r="D28" s="172">
        <v>1829</v>
      </c>
      <c r="E28" s="199">
        <v>3471</v>
      </c>
      <c r="F28" s="242">
        <f>B28+C28+D28-E28</f>
        <v>278394</v>
      </c>
      <c r="G28" s="529"/>
      <c r="I28" s="557" t="s">
        <v>110</v>
      </c>
      <c r="J28" s="446">
        <v>871</v>
      </c>
      <c r="K28" s="419"/>
      <c r="L28" s="429"/>
      <c r="M28" s="381">
        <f>J28-K28</f>
        <v>871</v>
      </c>
      <c r="N28" s="244"/>
    </row>
    <row r="29" spans="1:14" ht="15" customHeight="1" thickBot="1">
      <c r="A29" s="410" t="s">
        <v>9</v>
      </c>
      <c r="B29" s="488">
        <f>B28</f>
        <v>278859</v>
      </c>
      <c r="C29" s="200">
        <f>SUM(C28:C28)</f>
        <v>1177</v>
      </c>
      <c r="D29" s="164">
        <f>SUM(D28:D28)</f>
        <v>1829</v>
      </c>
      <c r="E29" s="200">
        <f>SUM(E28:E28)</f>
        <v>3471</v>
      </c>
      <c r="F29" s="165">
        <f>F28</f>
        <v>278394</v>
      </c>
      <c r="G29" s="529"/>
      <c r="I29" s="473" t="s">
        <v>9</v>
      </c>
      <c r="J29" s="535">
        <f>SUM(J27:J28)</f>
        <v>2044</v>
      </c>
      <c r="K29" s="535">
        <f>SUM(K27:K28)</f>
        <v>168</v>
      </c>
      <c r="L29" s="535">
        <f>SUM(L27:L28)</f>
        <v>0</v>
      </c>
      <c r="M29" s="558">
        <f>SUM(M27:M28)</f>
        <v>2212</v>
      </c>
      <c r="N29" s="244"/>
    </row>
    <row r="30" spans="1:14" ht="29.25" customHeight="1" thickBot="1">
      <c r="A30" s="554" t="s">
        <v>42</v>
      </c>
      <c r="B30" s="277">
        <f>B9+B12+B14+B19+B22++B25</f>
        <v>25455</v>
      </c>
      <c r="C30" s="426">
        <f>C9+C12+C14+C19+C22++C25</f>
        <v>89</v>
      </c>
      <c r="D30" s="426">
        <f>D9+D12+D14+D19+D22+D25</f>
        <v>7083</v>
      </c>
      <c r="E30" s="426">
        <f>E9+E12+E14+E19+E22++E25</f>
        <v>0</v>
      </c>
      <c r="F30" s="277">
        <f>B30+C30+D30-E30</f>
        <v>32627</v>
      </c>
      <c r="I30" s="573" t="s">
        <v>119</v>
      </c>
      <c r="J30" s="565">
        <f>J15+J18+J21+J24+J27</f>
        <v>8078</v>
      </c>
      <c r="K30" s="562">
        <f>K15+K18+K21+K24+K27</f>
        <v>514</v>
      </c>
      <c r="L30" s="568">
        <f>L15+L18+L21+L24+L27</f>
        <v>317</v>
      </c>
      <c r="M30" s="571">
        <f>SUM(J30:L30)</f>
        <v>8909</v>
      </c>
      <c r="N30" s="244"/>
    </row>
    <row r="31" spans="1:21" ht="30" customHeight="1" thickBot="1">
      <c r="A31" s="555" t="s">
        <v>70</v>
      </c>
      <c r="B31" s="277">
        <f>B7+B10+B15+B17+B20+B23+B26+B29</f>
        <v>423313</v>
      </c>
      <c r="C31" s="426">
        <f>C7+C10+C15+C17+C20+C23+C26+C29</f>
        <v>2192</v>
      </c>
      <c r="D31" s="426">
        <f>D7+D10+D15+D17+D20+D23+D26+D29</f>
        <v>10267</v>
      </c>
      <c r="E31" s="426">
        <f>E7+E10+E15+E17+E20+E23+E26+E29</f>
        <v>4231</v>
      </c>
      <c r="F31" s="277">
        <f>B31+C31+D31-E31</f>
        <v>431541</v>
      </c>
      <c r="H31" s="393"/>
      <c r="I31" s="574" t="s">
        <v>120</v>
      </c>
      <c r="J31" s="566">
        <f>J16+K19+J22+J25+J28</f>
        <v>2202</v>
      </c>
      <c r="K31" s="563">
        <f>K16+K19+K22+K25+K28</f>
        <v>0</v>
      </c>
      <c r="L31" s="569">
        <f>L16+L19+L22+L25+L28</f>
        <v>0</v>
      </c>
      <c r="M31" s="572">
        <f>SUM(J31:L31)</f>
        <v>2202</v>
      </c>
      <c r="N31" s="244"/>
      <c r="T31" s="245"/>
      <c r="U31" s="244"/>
    </row>
    <row r="32" spans="1:21" ht="30.75" customHeight="1" thickBot="1">
      <c r="A32" s="556" t="s">
        <v>13</v>
      </c>
      <c r="B32" s="277">
        <f>SUM(B30:B31)</f>
        <v>448768</v>
      </c>
      <c r="C32" s="276">
        <f>SUM(C30:C31)</f>
        <v>2281</v>
      </c>
      <c r="D32" s="426">
        <f>SUM(D30:D31)</f>
        <v>17350</v>
      </c>
      <c r="E32" s="459">
        <f>SUM(E30:E31)</f>
        <v>4231</v>
      </c>
      <c r="F32" s="277">
        <f>F30+F31</f>
        <v>464168</v>
      </c>
      <c r="H32" s="393"/>
      <c r="I32" s="575" t="s">
        <v>121</v>
      </c>
      <c r="J32" s="567">
        <f>J30+J31</f>
        <v>10280</v>
      </c>
      <c r="K32" s="564">
        <f>K30+K31</f>
        <v>514</v>
      </c>
      <c r="L32" s="570">
        <f>L30+L31</f>
        <v>317</v>
      </c>
      <c r="M32" s="558">
        <f>SUM(J32:L32)</f>
        <v>11111</v>
      </c>
      <c r="N32" s="390"/>
      <c r="P32" s="525"/>
      <c r="U32" s="461" t="s">
        <v>118</v>
      </c>
    </row>
    <row r="33" spans="3:14" ht="30.75" customHeight="1">
      <c r="C33" s="718">
        <f>C32+D32</f>
        <v>19631</v>
      </c>
      <c r="D33" s="718"/>
      <c r="F33" s="243"/>
      <c r="N33" s="392"/>
    </row>
    <row r="34" spans="1:8" ht="33" customHeight="1">
      <c r="A34" s="728" t="s">
        <v>115</v>
      </c>
      <c r="B34" s="728"/>
      <c r="C34" s="728"/>
      <c r="D34" s="728"/>
      <c r="E34" s="728"/>
      <c r="F34" s="728"/>
      <c r="H34" s="374"/>
    </row>
    <row r="35" spans="1:6" ht="33" customHeight="1">
      <c r="A35" s="376" t="s">
        <v>151</v>
      </c>
      <c r="C35" s="243"/>
      <c r="D35" s="243"/>
      <c r="E35" s="243"/>
      <c r="F35" s="243"/>
    </row>
    <row r="36" spans="1:7" ht="15.75" customHeight="1">
      <c r="A36" s="155"/>
      <c r="B36" s="250"/>
      <c r="C36" s="250"/>
      <c r="F36" s="250"/>
      <c r="G36" s="250"/>
    </row>
    <row r="37" spans="1:13" ht="22.5" customHeight="1" thickBot="1">
      <c r="A37" s="696" t="s">
        <v>112</v>
      </c>
      <c r="B37" s="696"/>
      <c r="D37" s="358"/>
      <c r="E37" s="243"/>
      <c r="G37" s="221"/>
      <c r="H37" s="666"/>
      <c r="I37" s="666"/>
      <c r="J37" s="170"/>
      <c r="K37" s="576"/>
      <c r="L37" s="244"/>
      <c r="M37" s="170"/>
    </row>
    <row r="38" spans="1:13" ht="12.75" customHeight="1">
      <c r="A38" s="680"/>
      <c r="B38" s="711" t="s">
        <v>147</v>
      </c>
      <c r="C38" s="723" t="s">
        <v>44</v>
      </c>
      <c r="D38" s="711"/>
      <c r="E38" s="723" t="s">
        <v>24</v>
      </c>
      <c r="F38" s="721" t="s">
        <v>9</v>
      </c>
      <c r="H38" s="667"/>
      <c r="I38" s="667"/>
      <c r="J38" s="667"/>
      <c r="K38" s="667"/>
      <c r="L38" s="667"/>
      <c r="M38" s="668"/>
    </row>
    <row r="39" spans="1:13" ht="10.5" customHeight="1" thickBot="1">
      <c r="A39" s="681"/>
      <c r="B39" s="712"/>
      <c r="C39" s="93" t="s">
        <v>93</v>
      </c>
      <c r="D39" s="93" t="s">
        <v>47</v>
      </c>
      <c r="E39" s="724"/>
      <c r="F39" s="722"/>
      <c r="H39" s="667"/>
      <c r="I39" s="667"/>
      <c r="J39" s="577"/>
      <c r="K39" s="577"/>
      <c r="L39" s="667"/>
      <c r="M39" s="668"/>
    </row>
    <row r="40" spans="1:13" ht="19.5" customHeight="1">
      <c r="A40" s="498" t="s">
        <v>56</v>
      </c>
      <c r="B40" s="497">
        <v>624</v>
      </c>
      <c r="C40" s="496"/>
      <c r="D40" s="559">
        <v>88</v>
      </c>
      <c r="E40" s="501"/>
      <c r="F40" s="502">
        <f>B40+C40+D40-E40</f>
        <v>712</v>
      </c>
      <c r="H40" s="578"/>
      <c r="I40" s="579"/>
      <c r="J40" s="580"/>
      <c r="K40" s="580"/>
      <c r="L40" s="580"/>
      <c r="M40" s="581"/>
    </row>
    <row r="41" spans="1:13" ht="19.5" customHeight="1" thickBot="1">
      <c r="A41" s="499" t="s">
        <v>122</v>
      </c>
      <c r="B41" s="515">
        <v>103</v>
      </c>
      <c r="C41" s="161"/>
      <c r="D41" s="560">
        <v>105</v>
      </c>
      <c r="E41" s="162">
        <v>22</v>
      </c>
      <c r="F41" s="503">
        <f>B41+C41+D41-E41</f>
        <v>186</v>
      </c>
      <c r="H41" s="578"/>
      <c r="I41" s="579"/>
      <c r="J41" s="176"/>
      <c r="K41" s="580"/>
      <c r="L41" s="176"/>
      <c r="M41" s="581"/>
    </row>
    <row r="42" spans="1:13" ht="19.5" customHeight="1" thickBot="1">
      <c r="A42" s="500"/>
      <c r="B42" s="518">
        <f>SUM(B40:B41)</f>
        <v>727</v>
      </c>
      <c r="C42" s="516">
        <f>SUM(C40:C41)</f>
        <v>0</v>
      </c>
      <c r="D42" s="516">
        <f>SUM(D40:D41)</f>
        <v>193</v>
      </c>
      <c r="E42" s="519">
        <f>SUM(E40:E41)</f>
        <v>22</v>
      </c>
      <c r="F42" s="520">
        <f>SUM(F40:F41)</f>
        <v>898</v>
      </c>
      <c r="H42" s="244"/>
      <c r="I42" s="582"/>
      <c r="J42" s="582"/>
      <c r="K42" s="582"/>
      <c r="L42" s="583"/>
      <c r="M42" s="584"/>
    </row>
    <row r="43" spans="1:8" ht="19.5" customHeight="1">
      <c r="A43" s="243"/>
      <c r="C43" s="243"/>
      <c r="D43" s="243"/>
      <c r="E43" s="243"/>
      <c r="F43" s="243"/>
      <c r="H43" s="176"/>
    </row>
    <row r="44" spans="1:8" ht="19.5" customHeight="1" thickBot="1">
      <c r="A44" s="173" t="s">
        <v>113</v>
      </c>
      <c r="B44" s="246"/>
      <c r="C44" s="248"/>
      <c r="D44" s="243"/>
      <c r="E44" s="243"/>
      <c r="F44" s="243"/>
      <c r="H44" s="474"/>
    </row>
    <row r="45" spans="1:14" ht="13.5" thickBot="1">
      <c r="A45" s="680" t="s">
        <v>129</v>
      </c>
      <c r="B45" s="677" t="s">
        <v>142</v>
      </c>
      <c r="C45" s="678"/>
      <c r="D45" s="678"/>
      <c r="E45" s="678"/>
      <c r="F45" s="678"/>
      <c r="G45" s="678"/>
      <c r="H45" s="678"/>
      <c r="I45" s="679"/>
      <c r="J45" s="677" t="s">
        <v>71</v>
      </c>
      <c r="K45" s="678"/>
      <c r="L45" s="678"/>
      <c r="M45" s="678"/>
      <c r="N45" s="679"/>
    </row>
    <row r="46" spans="1:14" ht="17.25" customHeight="1">
      <c r="A46" s="681"/>
      <c r="B46" s="308" t="s">
        <v>84</v>
      </c>
      <c r="C46" s="306"/>
      <c r="D46" s="311"/>
      <c r="E46" s="689" t="s">
        <v>98</v>
      </c>
      <c r="F46" s="685"/>
      <c r="G46" s="690"/>
      <c r="H46" s="691" t="s">
        <v>128</v>
      </c>
      <c r="I46" s="693" t="s">
        <v>85</v>
      </c>
      <c r="J46" s="702" t="s">
        <v>86</v>
      </c>
      <c r="K46" s="685" t="s">
        <v>87</v>
      </c>
      <c r="L46" s="687" t="s">
        <v>88</v>
      </c>
      <c r="M46" s="683" t="s">
        <v>24</v>
      </c>
      <c r="N46" s="683" t="s">
        <v>89</v>
      </c>
    </row>
    <row r="47" spans="1:14" ht="24.75" customHeight="1" thickBot="1">
      <c r="A47" s="682"/>
      <c r="B47" s="309" t="s">
        <v>99</v>
      </c>
      <c r="C47" s="307" t="s">
        <v>107</v>
      </c>
      <c r="D47" s="303" t="s">
        <v>100</v>
      </c>
      <c r="E47" s="313" t="s">
        <v>99</v>
      </c>
      <c r="F47" s="307" t="s">
        <v>107</v>
      </c>
      <c r="G47" s="182" t="s">
        <v>100</v>
      </c>
      <c r="H47" s="692"/>
      <c r="I47" s="694"/>
      <c r="J47" s="703"/>
      <c r="K47" s="686"/>
      <c r="L47" s="688"/>
      <c r="M47" s="684"/>
      <c r="N47" s="684"/>
    </row>
    <row r="48" spans="1:14" ht="12.75">
      <c r="A48" s="394" t="s">
        <v>43</v>
      </c>
      <c r="B48" s="430">
        <v>3</v>
      </c>
      <c r="C48" s="431"/>
      <c r="D48" s="432"/>
      <c r="E48" s="433">
        <v>10</v>
      </c>
      <c r="F48" s="431"/>
      <c r="G48" s="434"/>
      <c r="H48" s="435"/>
      <c r="I48" s="436">
        <f>SUM(B48:H48)</f>
        <v>13</v>
      </c>
      <c r="J48" s="416"/>
      <c r="K48" s="417"/>
      <c r="L48" s="437">
        <f>SUM(J48+K48)</f>
        <v>0</v>
      </c>
      <c r="M48" s="438"/>
      <c r="N48" s="382"/>
    </row>
    <row r="49" spans="1:14" ht="12.75">
      <c r="A49" s="228" t="s">
        <v>1</v>
      </c>
      <c r="B49" s="439">
        <v>33</v>
      </c>
      <c r="C49" s="440"/>
      <c r="D49" s="441"/>
      <c r="E49" s="442">
        <v>47</v>
      </c>
      <c r="F49" s="440"/>
      <c r="G49" s="443"/>
      <c r="H49" s="444"/>
      <c r="I49" s="436">
        <f aca="true" t="shared" si="0" ref="I49:I55">SUM(B49:H49)</f>
        <v>80</v>
      </c>
      <c r="J49" s="421">
        <v>70</v>
      </c>
      <c r="K49" s="422">
        <v>119</v>
      </c>
      <c r="L49" s="437">
        <f aca="true" t="shared" si="1" ref="L49:L55">SUM(J49+K49)</f>
        <v>189</v>
      </c>
      <c r="M49" s="645"/>
      <c r="N49" s="380">
        <v>3597</v>
      </c>
    </row>
    <row r="50" spans="1:14" ht="12.75">
      <c r="A50" s="228" t="s">
        <v>33</v>
      </c>
      <c r="B50" s="439">
        <v>70</v>
      </c>
      <c r="C50" s="440"/>
      <c r="D50" s="441"/>
      <c r="E50" s="442">
        <v>33</v>
      </c>
      <c r="F50" s="440">
        <v>1</v>
      </c>
      <c r="G50" s="443"/>
      <c r="H50" s="444">
        <v>38</v>
      </c>
      <c r="I50" s="436">
        <f t="shared" si="0"/>
        <v>142</v>
      </c>
      <c r="J50" s="421">
        <v>88</v>
      </c>
      <c r="K50" s="422">
        <v>62</v>
      </c>
      <c r="L50" s="437">
        <f t="shared" si="1"/>
        <v>150</v>
      </c>
      <c r="M50" s="645"/>
      <c r="N50" s="380"/>
    </row>
    <row r="51" spans="1:14" ht="12.75">
      <c r="A51" s="228" t="s">
        <v>2</v>
      </c>
      <c r="B51" s="439">
        <v>33</v>
      </c>
      <c r="C51" s="440">
        <v>1</v>
      </c>
      <c r="D51" s="441">
        <v>15</v>
      </c>
      <c r="E51" s="442">
        <v>23</v>
      </c>
      <c r="F51" s="440">
        <v>10</v>
      </c>
      <c r="G51" s="443">
        <v>15</v>
      </c>
      <c r="H51" s="444">
        <v>38</v>
      </c>
      <c r="I51" s="436">
        <f t="shared" si="0"/>
        <v>135</v>
      </c>
      <c r="J51" s="421">
        <v>68</v>
      </c>
      <c r="K51" s="422">
        <v>98</v>
      </c>
      <c r="L51" s="437">
        <f t="shared" si="1"/>
        <v>166</v>
      </c>
      <c r="M51" s="645"/>
      <c r="N51" s="380">
        <v>1730</v>
      </c>
    </row>
    <row r="52" spans="1:14" ht="12.75">
      <c r="A52" s="228" t="s">
        <v>83</v>
      </c>
      <c r="B52" s="439">
        <v>11</v>
      </c>
      <c r="C52" s="440">
        <v>4</v>
      </c>
      <c r="D52" s="441">
        <v>4</v>
      </c>
      <c r="E52" s="442">
        <v>5</v>
      </c>
      <c r="F52" s="440">
        <v>2</v>
      </c>
      <c r="G52" s="443">
        <v>1</v>
      </c>
      <c r="H52" s="444">
        <v>1</v>
      </c>
      <c r="I52" s="445">
        <f t="shared" si="0"/>
        <v>28</v>
      </c>
      <c r="J52" s="421">
        <v>34</v>
      </c>
      <c r="K52" s="422">
        <v>18</v>
      </c>
      <c r="L52" s="437">
        <f t="shared" si="1"/>
        <v>52</v>
      </c>
      <c r="M52" s="645"/>
      <c r="N52" s="624">
        <v>156</v>
      </c>
    </row>
    <row r="53" spans="1:14" ht="12.75">
      <c r="A53" s="228" t="s">
        <v>20</v>
      </c>
      <c r="B53" s="439">
        <v>26</v>
      </c>
      <c r="C53" s="440"/>
      <c r="D53" s="441">
        <v>39</v>
      </c>
      <c r="E53" s="442">
        <v>56</v>
      </c>
      <c r="F53" s="440">
        <v>113</v>
      </c>
      <c r="G53" s="443">
        <v>30</v>
      </c>
      <c r="H53" s="444">
        <v>42</v>
      </c>
      <c r="I53" s="436">
        <f t="shared" si="0"/>
        <v>306</v>
      </c>
      <c r="J53" s="421">
        <v>280</v>
      </c>
      <c r="K53" s="422">
        <v>1366</v>
      </c>
      <c r="L53" s="437">
        <f t="shared" si="1"/>
        <v>1646</v>
      </c>
      <c r="M53" s="645"/>
      <c r="N53" s="380">
        <v>68124</v>
      </c>
    </row>
    <row r="54" spans="1:14" ht="12.75">
      <c r="A54" s="228" t="s">
        <v>3</v>
      </c>
      <c r="B54" s="439">
        <v>53</v>
      </c>
      <c r="C54" s="440"/>
      <c r="D54" s="441"/>
      <c r="E54" s="442">
        <v>6</v>
      </c>
      <c r="F54" s="440"/>
      <c r="G54" s="443"/>
      <c r="H54" s="444">
        <v>25</v>
      </c>
      <c r="I54" s="436">
        <f t="shared" si="0"/>
        <v>84</v>
      </c>
      <c r="J54" s="421">
        <v>61</v>
      </c>
      <c r="K54" s="422">
        <v>12</v>
      </c>
      <c r="L54" s="437">
        <f t="shared" si="1"/>
        <v>73</v>
      </c>
      <c r="M54" s="645"/>
      <c r="N54" s="380">
        <v>3600</v>
      </c>
    </row>
    <row r="55" spans="1:14" ht="12.75">
      <c r="A55" s="521" t="s">
        <v>7</v>
      </c>
      <c r="B55" s="439">
        <v>37</v>
      </c>
      <c r="C55" s="440"/>
      <c r="D55" s="441"/>
      <c r="E55" s="442">
        <v>12</v>
      </c>
      <c r="F55" s="440">
        <v>5</v>
      </c>
      <c r="G55" s="443">
        <v>3</v>
      </c>
      <c r="H55" s="444">
        <v>8</v>
      </c>
      <c r="I55" s="436">
        <f t="shared" si="0"/>
        <v>65</v>
      </c>
      <c r="J55" s="421">
        <v>22</v>
      </c>
      <c r="K55" s="422">
        <v>24</v>
      </c>
      <c r="L55" s="437">
        <f t="shared" si="1"/>
        <v>46</v>
      </c>
      <c r="M55" s="645"/>
      <c r="N55" s="380"/>
    </row>
    <row r="56" spans="1:14" ht="12.75">
      <c r="A56" s="228" t="s">
        <v>4</v>
      </c>
      <c r="B56" s="439">
        <v>37</v>
      </c>
      <c r="C56" s="440"/>
      <c r="D56" s="441">
        <v>1</v>
      </c>
      <c r="E56" s="442">
        <v>18</v>
      </c>
      <c r="F56" s="440">
        <v>9</v>
      </c>
      <c r="G56" s="443">
        <v>4</v>
      </c>
      <c r="H56" s="444">
        <v>73</v>
      </c>
      <c r="I56" s="436">
        <f>SUM(B56:H56)</f>
        <v>142</v>
      </c>
      <c r="J56" s="421">
        <v>178</v>
      </c>
      <c r="K56" s="422">
        <v>619</v>
      </c>
      <c r="L56" s="437">
        <f>SUM(J56+K56)</f>
        <v>797</v>
      </c>
      <c r="M56" s="645"/>
      <c r="N56" s="380">
        <v>22339</v>
      </c>
    </row>
    <row r="57" spans="1:14" ht="13.5" thickBot="1">
      <c r="A57" s="395" t="s">
        <v>5</v>
      </c>
      <c r="B57" s="446">
        <v>20</v>
      </c>
      <c r="C57" s="447"/>
      <c r="D57" s="448"/>
      <c r="E57" s="449"/>
      <c r="F57" s="447"/>
      <c r="G57" s="450"/>
      <c r="H57" s="451"/>
      <c r="I57" s="436">
        <f>SUM(B57:H57)</f>
        <v>20</v>
      </c>
      <c r="J57" s="418">
        <v>1056</v>
      </c>
      <c r="K57" s="419">
        <v>1499</v>
      </c>
      <c r="L57" s="437">
        <f>SUM(J57+K57)</f>
        <v>2555</v>
      </c>
      <c r="M57" s="438"/>
      <c r="N57" s="452">
        <v>84352</v>
      </c>
    </row>
    <row r="58" spans="1:14" ht="13.5" thickBot="1">
      <c r="A58" s="310"/>
      <c r="B58" s="453">
        <f aca="true" t="shared" si="2" ref="B58:N58">SUM(B48:B57)</f>
        <v>323</v>
      </c>
      <c r="C58" s="453">
        <f t="shared" si="2"/>
        <v>5</v>
      </c>
      <c r="D58" s="453">
        <f t="shared" si="2"/>
        <v>59</v>
      </c>
      <c r="E58" s="454">
        <f t="shared" si="2"/>
        <v>210</v>
      </c>
      <c r="F58" s="455">
        <f t="shared" si="2"/>
        <v>140</v>
      </c>
      <c r="G58" s="456">
        <f t="shared" si="2"/>
        <v>53</v>
      </c>
      <c r="H58" s="457">
        <f t="shared" si="2"/>
        <v>225</v>
      </c>
      <c r="I58" s="458">
        <f t="shared" si="2"/>
        <v>1015</v>
      </c>
      <c r="J58" s="459">
        <f t="shared" si="2"/>
        <v>1857</v>
      </c>
      <c r="K58" s="426">
        <f t="shared" si="2"/>
        <v>3817</v>
      </c>
      <c r="L58" s="274">
        <f t="shared" si="2"/>
        <v>5674</v>
      </c>
      <c r="M58" s="277">
        <f t="shared" si="2"/>
        <v>0</v>
      </c>
      <c r="N58" s="277">
        <f t="shared" si="2"/>
        <v>183898</v>
      </c>
    </row>
    <row r="60" spans="1:7" ht="17.25" customHeight="1">
      <c r="A60" s="243" t="s">
        <v>63</v>
      </c>
      <c r="B60" s="244"/>
      <c r="C60" s="170"/>
      <c r="D60" s="170"/>
      <c r="E60" s="170"/>
      <c r="F60" s="170"/>
      <c r="G60" s="244"/>
    </row>
    <row r="61" spans="6:7" ht="14.25" customHeight="1">
      <c r="F61" s="170"/>
      <c r="G61" s="244"/>
    </row>
    <row r="62" spans="1:12" ht="17.25" customHeight="1">
      <c r="A62" s="243"/>
      <c r="F62" s="170"/>
      <c r="G62" s="244"/>
      <c r="L62" s="174"/>
    </row>
    <row r="63" spans="1:7" ht="12.75">
      <c r="A63" s="244"/>
      <c r="F63" s="170"/>
      <c r="G63" s="244"/>
    </row>
    <row r="64" spans="1:13" ht="16.5" thickBot="1">
      <c r="A64" s="180" t="s">
        <v>114</v>
      </c>
      <c r="F64" s="170"/>
      <c r="G64" s="244"/>
      <c r="M64" s="174"/>
    </row>
    <row r="65" spans="1:18" ht="15" customHeight="1" thickBot="1">
      <c r="A65" s="699" t="s">
        <v>29</v>
      </c>
      <c r="B65" s="704" t="s">
        <v>130</v>
      </c>
      <c r="C65" s="706"/>
      <c r="D65" s="706"/>
      <c r="E65" s="706"/>
      <c r="F65" s="706"/>
      <c r="G65" s="706"/>
      <c r="H65" s="706"/>
      <c r="I65" s="705"/>
      <c r="J65" s="704" t="s">
        <v>53</v>
      </c>
      <c r="K65" s="705"/>
      <c r="L65" s="402"/>
      <c r="M65" s="304"/>
      <c r="N65" s="304"/>
      <c r="O65" s="304"/>
      <c r="P65" s="304"/>
      <c r="Q65" s="304"/>
      <c r="R65" s="304"/>
    </row>
    <row r="66" spans="1:18" ht="24.75" customHeight="1">
      <c r="A66" s="700"/>
      <c r="B66" s="707" t="s">
        <v>147</v>
      </c>
      <c r="C66" s="708"/>
      <c r="D66" s="716" t="s">
        <v>143</v>
      </c>
      <c r="E66" s="708"/>
      <c r="F66" s="716" t="s">
        <v>24</v>
      </c>
      <c r="G66" s="708"/>
      <c r="H66" s="716" t="s">
        <v>9</v>
      </c>
      <c r="I66" s="717"/>
      <c r="J66" s="697" t="s">
        <v>52</v>
      </c>
      <c r="K66" s="709" t="s">
        <v>133</v>
      </c>
      <c r="L66" s="403"/>
      <c r="M66" s="404"/>
      <c r="N66" s="304"/>
      <c r="O66" s="304"/>
      <c r="P66" s="304"/>
      <c r="Q66" s="304"/>
      <c r="R66" s="304"/>
    </row>
    <row r="67" spans="1:18" ht="21" customHeight="1" thickBot="1">
      <c r="A67" s="701"/>
      <c r="B67" s="181" t="s">
        <v>54</v>
      </c>
      <c r="C67" s="303" t="s">
        <v>55</v>
      </c>
      <c r="D67" s="341" t="s">
        <v>54</v>
      </c>
      <c r="E67" s="341" t="s">
        <v>55</v>
      </c>
      <c r="F67" s="341" t="s">
        <v>54</v>
      </c>
      <c r="G67" s="341" t="s">
        <v>55</v>
      </c>
      <c r="H67" s="341" t="s">
        <v>54</v>
      </c>
      <c r="I67" s="182" t="s">
        <v>55</v>
      </c>
      <c r="J67" s="698"/>
      <c r="K67" s="710"/>
      <c r="L67" s="405"/>
      <c r="M67" s="90"/>
      <c r="N67" s="304"/>
      <c r="O67" s="304"/>
      <c r="P67" s="304" t="s">
        <v>118</v>
      </c>
      <c r="Q67" s="304"/>
      <c r="R67" s="304"/>
    </row>
    <row r="68" spans="1:18" ht="12.75">
      <c r="A68" s="396" t="s">
        <v>43</v>
      </c>
      <c r="B68" s="397">
        <v>4090</v>
      </c>
      <c r="C68" s="312">
        <v>1937</v>
      </c>
      <c r="D68" s="157">
        <v>136</v>
      </c>
      <c r="E68" s="166">
        <v>57</v>
      </c>
      <c r="F68" s="168">
        <v>151</v>
      </c>
      <c r="G68" s="168">
        <v>67</v>
      </c>
      <c r="H68" s="349">
        <f aca="true" t="shared" si="3" ref="H68:H75">B68+D68-F68</f>
        <v>4075</v>
      </c>
      <c r="I68" s="350">
        <f aca="true" t="shared" si="4" ref="I68:I75">C68+E68-G68</f>
        <v>1927</v>
      </c>
      <c r="J68" s="183"/>
      <c r="K68" s="166"/>
      <c r="L68" s="406"/>
      <c r="M68" s="176"/>
      <c r="N68" s="304"/>
      <c r="O68" s="304"/>
      <c r="P68" s="304"/>
      <c r="Q68" s="304"/>
      <c r="R68" s="304"/>
    </row>
    <row r="69" spans="1:18" ht="12.75" customHeight="1">
      <c r="A69" s="398" t="s">
        <v>78</v>
      </c>
      <c r="B69" s="399">
        <v>144</v>
      </c>
      <c r="C69" s="305">
        <v>132</v>
      </c>
      <c r="D69" s="167"/>
      <c r="E69" s="168"/>
      <c r="F69" s="168"/>
      <c r="G69" s="168"/>
      <c r="H69" s="349">
        <f t="shared" si="3"/>
        <v>144</v>
      </c>
      <c r="I69" s="350">
        <f t="shared" si="4"/>
        <v>132</v>
      </c>
      <c r="J69" s="185"/>
      <c r="K69" s="168"/>
      <c r="L69" s="406"/>
      <c r="M69" s="176"/>
      <c r="N69" s="304"/>
      <c r="O69" s="304"/>
      <c r="P69" s="304"/>
      <c r="Q69" s="304"/>
      <c r="R69" s="304"/>
    </row>
    <row r="70" spans="1:18" ht="12.75">
      <c r="A70" s="396" t="s">
        <v>79</v>
      </c>
      <c r="B70" s="399">
        <v>881</v>
      </c>
      <c r="C70" s="305">
        <v>399</v>
      </c>
      <c r="D70" s="167">
        <v>47</v>
      </c>
      <c r="E70" s="168">
        <v>41</v>
      </c>
      <c r="F70" s="168">
        <v>122</v>
      </c>
      <c r="G70" s="168">
        <v>122</v>
      </c>
      <c r="H70" s="349">
        <f t="shared" si="3"/>
        <v>806</v>
      </c>
      <c r="I70" s="350">
        <f t="shared" si="4"/>
        <v>318</v>
      </c>
      <c r="J70" s="185"/>
      <c r="K70" s="168"/>
      <c r="L70" s="406"/>
      <c r="M70" s="176"/>
      <c r="N70" s="304"/>
      <c r="O70" s="304"/>
      <c r="P70" s="304"/>
      <c r="Q70" s="304"/>
      <c r="R70" s="304"/>
    </row>
    <row r="71" spans="1:18" ht="12.75">
      <c r="A71" s="396" t="s">
        <v>77</v>
      </c>
      <c r="B71" s="399">
        <v>93</v>
      </c>
      <c r="C71" s="305">
        <v>83</v>
      </c>
      <c r="D71" s="167">
        <v>3</v>
      </c>
      <c r="E71" s="168">
        <v>2</v>
      </c>
      <c r="F71" s="168"/>
      <c r="G71" s="168"/>
      <c r="H71" s="349">
        <f t="shared" si="3"/>
        <v>96</v>
      </c>
      <c r="I71" s="350">
        <f t="shared" si="4"/>
        <v>85</v>
      </c>
      <c r="J71" s="185">
        <v>1</v>
      </c>
      <c r="K71" s="168"/>
      <c r="L71" s="406"/>
      <c r="M71" s="176"/>
      <c r="N71" s="176"/>
      <c r="O71" s="176"/>
      <c r="P71" s="304"/>
      <c r="Q71" s="304"/>
      <c r="R71" s="304"/>
    </row>
    <row r="72" spans="1:18" ht="12.75">
      <c r="A72" s="396" t="s">
        <v>80</v>
      </c>
      <c r="B72" s="399">
        <v>28</v>
      </c>
      <c r="C72" s="305">
        <v>22</v>
      </c>
      <c r="D72" s="167">
        <v>2</v>
      </c>
      <c r="E72" s="168">
        <v>2</v>
      </c>
      <c r="F72" s="168"/>
      <c r="G72" s="168"/>
      <c r="H72" s="349">
        <f t="shared" si="3"/>
        <v>30</v>
      </c>
      <c r="I72" s="350">
        <f t="shared" si="4"/>
        <v>24</v>
      </c>
      <c r="J72" s="185">
        <v>1</v>
      </c>
      <c r="K72" s="168">
        <v>3</v>
      </c>
      <c r="L72" s="406"/>
      <c r="M72" s="176"/>
      <c r="N72" s="304"/>
      <c r="O72" s="304"/>
      <c r="P72" s="304"/>
      <c r="Q72" s="304"/>
      <c r="R72" s="304"/>
    </row>
    <row r="73" spans="1:18" ht="12.75">
      <c r="A73" s="396" t="s">
        <v>81</v>
      </c>
      <c r="B73" s="399">
        <v>75</v>
      </c>
      <c r="C73" s="305">
        <v>62</v>
      </c>
      <c r="D73" s="167"/>
      <c r="E73" s="168"/>
      <c r="F73" s="168"/>
      <c r="G73" s="168"/>
      <c r="H73" s="349">
        <f t="shared" si="3"/>
        <v>75</v>
      </c>
      <c r="I73" s="350">
        <f t="shared" si="4"/>
        <v>62</v>
      </c>
      <c r="J73" s="185"/>
      <c r="K73" s="168"/>
      <c r="L73" s="406"/>
      <c r="M73" s="176"/>
      <c r="N73" s="176"/>
      <c r="O73" s="176"/>
      <c r="P73" s="304"/>
      <c r="Q73" s="304"/>
      <c r="R73" s="304"/>
    </row>
    <row r="74" spans="1:18" ht="12.75">
      <c r="A74" s="396" t="s">
        <v>82</v>
      </c>
      <c r="B74" s="399">
        <v>157</v>
      </c>
      <c r="C74" s="305">
        <v>139</v>
      </c>
      <c r="D74" s="167">
        <v>18</v>
      </c>
      <c r="E74" s="168">
        <v>6</v>
      </c>
      <c r="F74" s="168"/>
      <c r="G74" s="168"/>
      <c r="H74" s="349">
        <f t="shared" si="3"/>
        <v>175</v>
      </c>
      <c r="I74" s="350">
        <f t="shared" si="4"/>
        <v>145</v>
      </c>
      <c r="J74" s="185"/>
      <c r="K74" s="168"/>
      <c r="L74" s="406"/>
      <c r="M74" s="176"/>
      <c r="N74" s="304"/>
      <c r="O74" s="304"/>
      <c r="P74" s="304"/>
      <c r="Q74" s="304"/>
      <c r="R74" s="304"/>
    </row>
    <row r="75" spans="1:18" ht="13.5" thickBot="1">
      <c r="A75" s="391" t="s">
        <v>5</v>
      </c>
      <c r="B75" s="400">
        <v>4408</v>
      </c>
      <c r="C75" s="348">
        <v>2100</v>
      </c>
      <c r="D75" s="161">
        <v>28</v>
      </c>
      <c r="E75" s="162">
        <v>28</v>
      </c>
      <c r="F75" s="168"/>
      <c r="G75" s="168"/>
      <c r="H75" s="349">
        <f t="shared" si="3"/>
        <v>4436</v>
      </c>
      <c r="I75" s="350">
        <f t="shared" si="4"/>
        <v>2128</v>
      </c>
      <c r="J75" s="186"/>
      <c r="K75" s="162">
        <v>131</v>
      </c>
      <c r="L75" s="406"/>
      <c r="M75" s="176"/>
      <c r="N75" s="304"/>
      <c r="O75" s="304"/>
      <c r="P75" s="304"/>
      <c r="Q75" s="304"/>
      <c r="R75" s="304"/>
    </row>
    <row r="76" spans="1:13" s="91" customFormat="1" ht="13.5" thickBot="1">
      <c r="A76" s="187" t="s">
        <v>13</v>
      </c>
      <c r="B76" s="345">
        <f aca="true" t="shared" si="5" ref="B76:G76">SUM(B68:B75)</f>
        <v>9876</v>
      </c>
      <c r="C76" s="346">
        <f t="shared" si="5"/>
        <v>4874</v>
      </c>
      <c r="D76" s="124">
        <f t="shared" si="5"/>
        <v>234</v>
      </c>
      <c r="E76" s="124">
        <f t="shared" si="5"/>
        <v>136</v>
      </c>
      <c r="F76" s="347">
        <f t="shared" si="5"/>
        <v>273</v>
      </c>
      <c r="G76" s="347">
        <f t="shared" si="5"/>
        <v>189</v>
      </c>
      <c r="H76" s="124">
        <f>SUM(H68:H75)</f>
        <v>9837</v>
      </c>
      <c r="I76" s="125">
        <f>SUM(I68:I75)</f>
        <v>4821</v>
      </c>
      <c r="J76" s="188">
        <f>SUM(J68:J75)</f>
        <v>2</v>
      </c>
      <c r="K76" s="126">
        <f>SUM(K68:K75)</f>
        <v>134</v>
      </c>
      <c r="L76" s="407"/>
      <c r="M76" s="251"/>
    </row>
    <row r="77" spans="1:10" ht="12.75">
      <c r="A77" s="244"/>
      <c r="F77" s="170"/>
      <c r="G77" s="244"/>
      <c r="H77" s="401"/>
      <c r="J77" s="401"/>
    </row>
    <row r="78" ht="12.75">
      <c r="A78" s="76" t="s">
        <v>131</v>
      </c>
    </row>
    <row r="79" spans="1:9" ht="19.5" customHeight="1">
      <c r="A79" s="714" t="s">
        <v>132</v>
      </c>
      <c r="B79" s="715"/>
      <c r="C79" s="715"/>
      <c r="D79" s="715"/>
      <c r="E79" s="715"/>
      <c r="F79" s="715"/>
      <c r="G79" s="715"/>
      <c r="H79" s="715"/>
      <c r="I79" s="715"/>
    </row>
    <row r="80" ht="12.75">
      <c r="A80" s="246" t="s">
        <v>72</v>
      </c>
    </row>
  </sheetData>
  <sheetProtection/>
  <mergeCells count="50">
    <mergeCell ref="F38:F39"/>
    <mergeCell ref="E38:E39"/>
    <mergeCell ref="A4:F4"/>
    <mergeCell ref="A38:A39"/>
    <mergeCell ref="C38:D38"/>
    <mergeCell ref="E5:E6"/>
    <mergeCell ref="A34:F34"/>
    <mergeCell ref="J5:J6"/>
    <mergeCell ref="K5:K6"/>
    <mergeCell ref="L5:L6"/>
    <mergeCell ref="E3:F3"/>
    <mergeCell ref="A5:A6"/>
    <mergeCell ref="B5:B6"/>
    <mergeCell ref="F5:F6"/>
    <mergeCell ref="B65:I65"/>
    <mergeCell ref="B66:C66"/>
    <mergeCell ref="K66:K67"/>
    <mergeCell ref="B38:B39"/>
    <mergeCell ref="C5:D5"/>
    <mergeCell ref="A79:I79"/>
    <mergeCell ref="D66:E66"/>
    <mergeCell ref="F66:G66"/>
    <mergeCell ref="H66:I66"/>
    <mergeCell ref="C33:D33"/>
    <mergeCell ref="H46:H47"/>
    <mergeCell ref="I46:I47"/>
    <mergeCell ref="O13:Q13"/>
    <mergeCell ref="A37:B37"/>
    <mergeCell ref="J66:J67"/>
    <mergeCell ref="J45:N45"/>
    <mergeCell ref="A65:A67"/>
    <mergeCell ref="J46:J47"/>
    <mergeCell ref="J65:K65"/>
    <mergeCell ref="N46:N47"/>
    <mergeCell ref="J13:J14"/>
    <mergeCell ref="K13:K14"/>
    <mergeCell ref="L13:L14"/>
    <mergeCell ref="M13:M14"/>
    <mergeCell ref="B45:I45"/>
    <mergeCell ref="A45:A47"/>
    <mergeCell ref="M46:M47"/>
    <mergeCell ref="K46:K47"/>
    <mergeCell ref="L46:L47"/>
    <mergeCell ref="E46:G46"/>
    <mergeCell ref="H37:I37"/>
    <mergeCell ref="H38:H39"/>
    <mergeCell ref="I38:I39"/>
    <mergeCell ref="J38:K38"/>
    <mergeCell ref="L38:L39"/>
    <mergeCell ref="M38:M3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2" r:id="rId1"/>
  <headerFooter>
    <oddFooter>&amp;L&amp;D&amp;RTAB_14.XLS</oddFoot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22">
      <selection activeCell="K64" sqref="K64:L64"/>
    </sheetView>
  </sheetViews>
  <sheetFormatPr defaultColWidth="8.875" defaultRowHeight="12.75"/>
  <cols>
    <col min="1" max="1" width="11.00390625" style="77" customWidth="1"/>
    <col min="2" max="2" width="8.875" style="77" customWidth="1"/>
    <col min="3" max="3" width="9.625" style="77" bestFit="1" customWidth="1"/>
    <col min="4" max="9" width="8.875" style="77" customWidth="1"/>
    <col min="10" max="11" width="10.375" style="77" customWidth="1"/>
    <col min="12" max="12" width="9.25390625" style="77" customWidth="1"/>
    <col min="13" max="13" width="8.75390625" style="77" bestFit="1" customWidth="1"/>
    <col min="14" max="16384" width="8.875" style="77" customWidth="1"/>
  </cols>
  <sheetData>
    <row r="1" spans="1:12" ht="18">
      <c r="A1" s="73" t="s">
        <v>14</v>
      </c>
      <c r="B1" s="74" t="s">
        <v>15</v>
      </c>
      <c r="C1" s="75"/>
      <c r="D1" s="75"/>
      <c r="E1" s="75"/>
      <c r="F1" s="75"/>
      <c r="G1" s="75"/>
      <c r="H1" s="75"/>
      <c r="I1" s="75"/>
      <c r="J1" s="76"/>
      <c r="K1" s="76"/>
      <c r="L1" s="75"/>
    </row>
    <row r="2" spans="1:12" ht="18">
      <c r="A2" s="73"/>
      <c r="B2" s="74"/>
      <c r="C2" s="75"/>
      <c r="D2" s="75"/>
      <c r="E2" s="75"/>
      <c r="F2" s="75"/>
      <c r="G2" s="75"/>
      <c r="H2" s="75"/>
      <c r="I2" s="75"/>
      <c r="J2" s="76"/>
      <c r="K2" s="76"/>
      <c r="L2" s="75"/>
    </row>
    <row r="3" spans="1:12" ht="18.75" thickBot="1">
      <c r="A3" s="104" t="s">
        <v>51</v>
      </c>
      <c r="B3" s="74"/>
      <c r="C3" s="75"/>
      <c r="D3" s="75"/>
      <c r="E3" s="75"/>
      <c r="F3" s="75"/>
      <c r="G3" s="75"/>
      <c r="H3" s="75"/>
      <c r="I3" s="75"/>
      <c r="J3" s="76"/>
      <c r="K3" s="76"/>
      <c r="L3" s="75"/>
    </row>
    <row r="4" spans="1:11" ht="12.75" customHeight="1">
      <c r="A4" s="699" t="s">
        <v>29</v>
      </c>
      <c r="B4" s="735" t="s">
        <v>48</v>
      </c>
      <c r="C4" s="729" t="s">
        <v>108</v>
      </c>
      <c r="D4" s="737" t="s">
        <v>16</v>
      </c>
      <c r="E4" s="702"/>
      <c r="F4" s="729" t="s">
        <v>49</v>
      </c>
      <c r="G4" s="729" t="s">
        <v>25</v>
      </c>
      <c r="H4" s="731" t="s">
        <v>37</v>
      </c>
      <c r="J4" s="78"/>
      <c r="K4" s="78"/>
    </row>
    <row r="5" spans="1:8" ht="26.25" customHeight="1" thickBot="1">
      <c r="A5" s="701"/>
      <c r="B5" s="736"/>
      <c r="C5" s="730"/>
      <c r="D5" s="79" t="s">
        <v>75</v>
      </c>
      <c r="E5" s="79" t="s">
        <v>62</v>
      </c>
      <c r="F5" s="730"/>
      <c r="G5" s="730"/>
      <c r="H5" s="732"/>
    </row>
    <row r="6" spans="1:8" ht="12.75">
      <c r="A6" s="80" t="s">
        <v>43</v>
      </c>
      <c r="B6" s="111"/>
      <c r="C6" s="112"/>
      <c r="D6" s="112"/>
      <c r="E6" s="112"/>
      <c r="F6" s="112"/>
      <c r="G6" s="112">
        <v>1</v>
      </c>
      <c r="H6" s="113">
        <v>26</v>
      </c>
    </row>
    <row r="7" spans="1:8" ht="12.75">
      <c r="A7" s="80" t="s">
        <v>78</v>
      </c>
      <c r="B7" s="114"/>
      <c r="C7" s="115"/>
      <c r="D7" s="115"/>
      <c r="E7" s="115"/>
      <c r="F7" s="115"/>
      <c r="G7" s="115">
        <v>2</v>
      </c>
      <c r="H7" s="116">
        <v>25</v>
      </c>
    </row>
    <row r="8" spans="1:8" ht="12.75">
      <c r="A8" s="81" t="s">
        <v>79</v>
      </c>
      <c r="B8" s="117"/>
      <c r="C8" s="118"/>
      <c r="D8" s="118">
        <v>8</v>
      </c>
      <c r="E8" s="118"/>
      <c r="F8" s="118"/>
      <c r="G8" s="118">
        <v>1</v>
      </c>
      <c r="H8" s="119">
        <v>55</v>
      </c>
    </row>
    <row r="9" spans="1:8" ht="12.75">
      <c r="A9" s="81" t="s">
        <v>77</v>
      </c>
      <c r="B9" s="117"/>
      <c r="C9" s="118"/>
      <c r="D9" s="118">
        <v>18</v>
      </c>
      <c r="E9" s="118">
        <v>15</v>
      </c>
      <c r="F9" s="118"/>
      <c r="G9" s="118">
        <v>1</v>
      </c>
      <c r="H9" s="119">
        <v>16</v>
      </c>
    </row>
    <row r="10" spans="1:8" ht="12.75">
      <c r="A10" s="81" t="s">
        <v>80</v>
      </c>
      <c r="B10" s="117">
        <v>17</v>
      </c>
      <c r="C10" s="118"/>
      <c r="D10" s="118">
        <v>287</v>
      </c>
      <c r="E10" s="118">
        <v>152</v>
      </c>
      <c r="F10" s="118">
        <v>63</v>
      </c>
      <c r="G10" s="118">
        <v>5</v>
      </c>
      <c r="H10" s="119">
        <v>204</v>
      </c>
    </row>
    <row r="11" spans="1:8" ht="12.75">
      <c r="A11" s="81" t="s">
        <v>81</v>
      </c>
      <c r="B11" s="117"/>
      <c r="C11" s="118"/>
      <c r="D11" s="118">
        <v>42</v>
      </c>
      <c r="E11" s="118"/>
      <c r="F11" s="118"/>
      <c r="G11" s="118">
        <v>1</v>
      </c>
      <c r="H11" s="119">
        <v>44</v>
      </c>
    </row>
    <row r="12" spans="1:8" ht="12.75">
      <c r="A12" s="81" t="s">
        <v>82</v>
      </c>
      <c r="B12" s="117"/>
      <c r="C12" s="118"/>
      <c r="D12" s="118"/>
      <c r="E12" s="118"/>
      <c r="F12" s="118"/>
      <c r="G12" s="118">
        <v>2</v>
      </c>
      <c r="H12" s="119">
        <v>119</v>
      </c>
    </row>
    <row r="13" spans="1:8" ht="13.5" thickBot="1">
      <c r="A13" s="82" t="s">
        <v>5</v>
      </c>
      <c r="B13" s="120">
        <v>306</v>
      </c>
      <c r="C13" s="121">
        <v>1513</v>
      </c>
      <c r="D13" s="121">
        <v>246</v>
      </c>
      <c r="E13" s="121">
        <v>768</v>
      </c>
      <c r="F13" s="121">
        <v>655</v>
      </c>
      <c r="G13" s="121">
        <v>11</v>
      </c>
      <c r="H13" s="122">
        <v>477</v>
      </c>
    </row>
    <row r="14" spans="1:13" ht="13.5" thickBot="1">
      <c r="A14" s="84" t="s">
        <v>9</v>
      </c>
      <c r="B14" s="123">
        <f aca="true" t="shared" si="0" ref="B14:H14">SUM(B6:B13)</f>
        <v>323</v>
      </c>
      <c r="C14" s="124">
        <f t="shared" si="0"/>
        <v>1513</v>
      </c>
      <c r="D14" s="124">
        <f t="shared" si="0"/>
        <v>601</v>
      </c>
      <c r="E14" s="124">
        <f t="shared" si="0"/>
        <v>935</v>
      </c>
      <c r="F14" s="124">
        <f t="shared" si="0"/>
        <v>718</v>
      </c>
      <c r="G14" s="124">
        <f t="shared" si="0"/>
        <v>24</v>
      </c>
      <c r="H14" s="125">
        <f t="shared" si="0"/>
        <v>966</v>
      </c>
      <c r="M14" s="83"/>
    </row>
    <row r="15" spans="1:8" ht="12.75">
      <c r="A15" s="85"/>
      <c r="B15" s="86"/>
      <c r="C15" s="86"/>
      <c r="D15" s="738">
        <f>E14+D14</f>
        <v>1536</v>
      </c>
      <c r="E15" s="738"/>
      <c r="F15" s="86"/>
      <c r="G15" s="86"/>
      <c r="H15" s="86"/>
    </row>
    <row r="16" spans="9:12" ht="12.75">
      <c r="I16" s="86"/>
      <c r="J16" s="86"/>
      <c r="K16" s="86"/>
      <c r="L16" s="86"/>
    </row>
    <row r="17" spans="1:12" ht="12.75">
      <c r="A17" s="8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3" ht="16.5" thickBot="1">
      <c r="A20" s="155" t="s">
        <v>136</v>
      </c>
      <c r="B20" s="86"/>
      <c r="C20" s="86"/>
      <c r="D20" s="86"/>
      <c r="E20" s="344" t="s">
        <v>135</v>
      </c>
      <c r="F20" s="86"/>
      <c r="G20" s="86"/>
      <c r="H20" s="86"/>
      <c r="I20" s="86"/>
      <c r="J20" s="86"/>
      <c r="K20" s="86"/>
      <c r="L20" s="86"/>
      <c r="M20" s="506"/>
    </row>
    <row r="21" spans="1:13" ht="25.5" customHeight="1" thickBot="1">
      <c r="A21" s="733" t="s">
        <v>21</v>
      </c>
      <c r="B21" s="734"/>
      <c r="C21" s="88"/>
      <c r="D21" s="89"/>
      <c r="E21" s="551" t="s">
        <v>29</v>
      </c>
      <c r="F21" s="552" t="s">
        <v>34</v>
      </c>
      <c r="G21" s="552" t="s">
        <v>36</v>
      </c>
      <c r="H21" s="552" t="s">
        <v>35</v>
      </c>
      <c r="I21" s="553" t="s">
        <v>36</v>
      </c>
      <c r="J21" s="551" t="s">
        <v>26</v>
      </c>
      <c r="K21" s="90"/>
      <c r="L21" s="91"/>
      <c r="M21" s="506"/>
    </row>
    <row r="22" spans="1:13" ht="12.75">
      <c r="A22" s="92" t="s">
        <v>43</v>
      </c>
      <c r="B22" s="119">
        <v>642</v>
      </c>
      <c r="D22" s="89"/>
      <c r="E22" s="536" t="s">
        <v>43</v>
      </c>
      <c r="F22" s="550" t="s">
        <v>56</v>
      </c>
      <c r="G22" s="538"/>
      <c r="H22" s="539" t="s">
        <v>60</v>
      </c>
      <c r="I22" s="538">
        <v>1</v>
      </c>
      <c r="J22" s="538">
        <v>2619</v>
      </c>
      <c r="K22" s="90"/>
      <c r="L22" s="91"/>
      <c r="M22" s="506"/>
    </row>
    <row r="23" spans="1:13" ht="12.75">
      <c r="A23" s="92" t="s">
        <v>1</v>
      </c>
      <c r="B23" s="119">
        <v>1441</v>
      </c>
      <c r="E23" s="536" t="s">
        <v>78</v>
      </c>
      <c r="F23" s="537" t="s">
        <v>56</v>
      </c>
      <c r="G23" s="538"/>
      <c r="H23" s="539" t="s">
        <v>60</v>
      </c>
      <c r="I23" s="538">
        <v>1</v>
      </c>
      <c r="J23" s="538">
        <v>15017</v>
      </c>
      <c r="K23" s="78"/>
      <c r="L23" s="76"/>
      <c r="M23" s="506"/>
    </row>
    <row r="24" spans="1:13" ht="12.75">
      <c r="A24" s="94" t="s">
        <v>6</v>
      </c>
      <c r="B24" s="119">
        <v>6805</v>
      </c>
      <c r="E24" s="540" t="s">
        <v>79</v>
      </c>
      <c r="F24" s="537" t="s">
        <v>56</v>
      </c>
      <c r="G24" s="541"/>
      <c r="H24" s="539" t="s">
        <v>60</v>
      </c>
      <c r="I24" s="541">
        <v>1</v>
      </c>
      <c r="J24" s="541">
        <v>40868</v>
      </c>
      <c r="K24" s="78"/>
      <c r="L24" s="76"/>
      <c r="M24" s="506"/>
    </row>
    <row r="25" spans="1:13" ht="12.75">
      <c r="A25" s="94" t="s">
        <v>19</v>
      </c>
      <c r="B25" s="119">
        <v>2308</v>
      </c>
      <c r="E25" s="540" t="s">
        <v>77</v>
      </c>
      <c r="F25" s="537" t="s">
        <v>83</v>
      </c>
      <c r="G25" s="541">
        <v>1</v>
      </c>
      <c r="H25" s="539" t="s">
        <v>60</v>
      </c>
      <c r="I25" s="541"/>
      <c r="J25" s="541">
        <v>1804</v>
      </c>
      <c r="K25" s="78"/>
      <c r="L25" s="76"/>
      <c r="M25" s="506"/>
    </row>
    <row r="26" spans="1:13" ht="12.75">
      <c r="A26" s="94" t="s">
        <v>83</v>
      </c>
      <c r="B26" s="119">
        <v>848</v>
      </c>
      <c r="E26" s="540" t="s">
        <v>80</v>
      </c>
      <c r="F26" s="537" t="s">
        <v>20</v>
      </c>
      <c r="G26" s="541"/>
      <c r="H26" s="539" t="s">
        <v>60</v>
      </c>
      <c r="I26" s="541">
        <v>3</v>
      </c>
      <c r="J26" s="541">
        <v>100531</v>
      </c>
      <c r="K26" s="78"/>
      <c r="L26" s="76"/>
      <c r="M26" s="506"/>
    </row>
    <row r="27" spans="1:13" ht="12.75">
      <c r="A27" s="94" t="s">
        <v>20</v>
      </c>
      <c r="B27" s="119">
        <v>3741</v>
      </c>
      <c r="E27" s="540" t="s">
        <v>81</v>
      </c>
      <c r="F27" s="537" t="s">
        <v>56</v>
      </c>
      <c r="G27" s="541"/>
      <c r="H27" s="539" t="s">
        <v>60</v>
      </c>
      <c r="I27" s="541">
        <v>2</v>
      </c>
      <c r="J27" s="541">
        <v>91443</v>
      </c>
      <c r="K27" s="78"/>
      <c r="L27" s="76"/>
      <c r="M27" s="506"/>
    </row>
    <row r="28" spans="1:13" ht="12.75">
      <c r="A28" s="94" t="s">
        <v>7</v>
      </c>
      <c r="B28" s="119">
        <v>4785</v>
      </c>
      <c r="E28" s="540" t="s">
        <v>82</v>
      </c>
      <c r="F28" s="537" t="s">
        <v>56</v>
      </c>
      <c r="G28" s="541"/>
      <c r="H28" s="539" t="s">
        <v>60</v>
      </c>
      <c r="I28" s="541">
        <v>3</v>
      </c>
      <c r="J28" s="541">
        <v>86626</v>
      </c>
      <c r="K28" s="78"/>
      <c r="L28" s="76"/>
      <c r="M28" s="506"/>
    </row>
    <row r="29" spans="1:13" ht="13.5" thickBot="1">
      <c r="A29" s="94" t="s">
        <v>3</v>
      </c>
      <c r="B29" s="119">
        <v>1958</v>
      </c>
      <c r="E29" s="542" t="s">
        <v>5</v>
      </c>
      <c r="F29" s="543" t="s">
        <v>56</v>
      </c>
      <c r="G29" s="544"/>
      <c r="H29" s="539" t="s">
        <v>60</v>
      </c>
      <c r="I29" s="544">
        <v>6</v>
      </c>
      <c r="J29" s="545">
        <v>283197</v>
      </c>
      <c r="K29" s="78"/>
      <c r="L29" s="76"/>
      <c r="M29" s="506"/>
    </row>
    <row r="30" spans="1:13" ht="13.5" thickBot="1">
      <c r="A30" s="94" t="s">
        <v>4</v>
      </c>
      <c r="B30" s="119">
        <v>5691</v>
      </c>
      <c r="E30" s="546" t="s">
        <v>9</v>
      </c>
      <c r="F30" s="547"/>
      <c r="G30" s="548">
        <f>SUM(G22:G29)</f>
        <v>1</v>
      </c>
      <c r="H30" s="547"/>
      <c r="I30" s="548">
        <f>SUM(I22:I29)</f>
        <v>17</v>
      </c>
      <c r="J30" s="549">
        <f>SUM(J22:J29)</f>
        <v>622105</v>
      </c>
      <c r="K30" s="78"/>
      <c r="L30" s="76"/>
      <c r="M30" s="506"/>
    </row>
    <row r="31" spans="1:11" ht="13.5" thickBot="1">
      <c r="A31" s="95" t="s">
        <v>61</v>
      </c>
      <c r="B31" s="122">
        <v>875</v>
      </c>
      <c r="K31" s="78"/>
    </row>
    <row r="32" spans="1:11" ht="13.5" thickBot="1">
      <c r="A32" s="96" t="s">
        <v>9</v>
      </c>
      <c r="B32" s="131">
        <f>SUM(B22:B31)</f>
        <v>29094</v>
      </c>
      <c r="E32" s="746" t="s">
        <v>74</v>
      </c>
      <c r="F32" s="746"/>
      <c r="G32" s="746"/>
      <c r="H32" s="746"/>
      <c r="I32" s="746"/>
      <c r="J32" s="746"/>
      <c r="K32" s="86"/>
    </row>
    <row r="33" spans="5:10" ht="12.75">
      <c r="E33" s="746"/>
      <c r="F33" s="746"/>
      <c r="G33" s="746"/>
      <c r="H33" s="746"/>
      <c r="I33" s="746"/>
      <c r="J33" s="746"/>
    </row>
    <row r="34" spans="5:10" ht="12.75">
      <c r="E34" s="746"/>
      <c r="F34" s="746"/>
      <c r="G34" s="746"/>
      <c r="H34" s="746"/>
      <c r="I34" s="746"/>
      <c r="J34" s="746"/>
    </row>
    <row r="37" ht="12.75">
      <c r="D37" s="178"/>
    </row>
    <row r="38" spans="1:2" ht="13.5" customHeight="1">
      <c r="A38" s="97"/>
      <c r="B38" s="97"/>
    </row>
    <row r="39" spans="1:12" ht="14.25" customHeight="1" thickBot="1">
      <c r="A39" s="98" t="s">
        <v>76</v>
      </c>
      <c r="B39" s="99"/>
      <c r="C39" s="99"/>
      <c r="D39" s="99"/>
      <c r="F39" s="98" t="s">
        <v>59</v>
      </c>
      <c r="G39" s="97"/>
      <c r="H39" s="97"/>
      <c r="I39" s="97"/>
      <c r="J39" s="99"/>
      <c r="K39" s="99"/>
      <c r="L39" s="99"/>
    </row>
    <row r="40" spans="1:13" ht="13.5" customHeight="1">
      <c r="A40" s="739" t="s">
        <v>29</v>
      </c>
      <c r="B40" s="750" t="s">
        <v>57</v>
      </c>
      <c r="C40" s="752" t="s">
        <v>95</v>
      </c>
      <c r="D40" s="739" t="s">
        <v>9</v>
      </c>
      <c r="F40" s="739" t="s">
        <v>29</v>
      </c>
      <c r="G40" s="754" t="s">
        <v>57</v>
      </c>
      <c r="H40" s="756" t="s">
        <v>58</v>
      </c>
      <c r="I40" s="747" t="s">
        <v>134</v>
      </c>
      <c r="J40" s="745"/>
      <c r="K40" s="749"/>
      <c r="L40" s="342"/>
      <c r="M40" s="213"/>
    </row>
    <row r="41" spans="1:13" ht="12.75" customHeight="1" thickBot="1">
      <c r="A41" s="740"/>
      <c r="B41" s="751"/>
      <c r="C41" s="753"/>
      <c r="D41" s="740"/>
      <c r="F41" s="740"/>
      <c r="G41" s="755"/>
      <c r="H41" s="757"/>
      <c r="I41" s="748"/>
      <c r="J41" s="745"/>
      <c r="K41" s="749"/>
      <c r="L41" s="342"/>
      <c r="M41" s="213"/>
    </row>
    <row r="42" spans="1:13" ht="12.75">
      <c r="A42" s="127" t="s">
        <v>43</v>
      </c>
      <c r="B42" s="292">
        <v>21765</v>
      </c>
      <c r="C42" s="293">
        <v>22520</v>
      </c>
      <c r="D42" s="296">
        <f>SUM(B42:C42)</f>
        <v>44285</v>
      </c>
      <c r="F42" s="92" t="s">
        <v>43</v>
      </c>
      <c r="G42" s="206">
        <f aca="true" t="shared" si="1" ref="G42:G47">D42</f>
        <v>44285</v>
      </c>
      <c r="H42" s="216">
        <v>28512</v>
      </c>
      <c r="I42" s="217">
        <f aca="true" t="shared" si="2" ref="I42:I49">G42/H42</f>
        <v>1.5532056677890012</v>
      </c>
      <c r="J42" s="178"/>
      <c r="K42" s="178"/>
      <c r="L42" s="342"/>
      <c r="M42" s="213"/>
    </row>
    <row r="43" spans="1:13" ht="12.75">
      <c r="A43" s="128" t="s">
        <v>78</v>
      </c>
      <c r="B43" s="289">
        <v>4196</v>
      </c>
      <c r="C43" s="293">
        <v>2985</v>
      </c>
      <c r="D43" s="296">
        <f aca="true" t="shared" si="3" ref="D43:D49">SUM(B43:C43)</f>
        <v>7181</v>
      </c>
      <c r="F43" s="92" t="s">
        <v>78</v>
      </c>
      <c r="G43" s="206">
        <f t="shared" si="1"/>
        <v>7181</v>
      </c>
      <c r="H43" s="207">
        <v>17107</v>
      </c>
      <c r="I43" s="107">
        <f t="shared" si="2"/>
        <v>0.4197696849243</v>
      </c>
      <c r="J43" s="178"/>
      <c r="K43" s="178"/>
      <c r="L43" s="342"/>
      <c r="M43" s="213"/>
    </row>
    <row r="44" spans="1:13" ht="12.75">
      <c r="A44" s="128" t="s">
        <v>90</v>
      </c>
      <c r="B44" s="289">
        <v>17718</v>
      </c>
      <c r="C44" s="293">
        <v>16861</v>
      </c>
      <c r="D44" s="296">
        <f t="shared" si="3"/>
        <v>34579</v>
      </c>
      <c r="F44" s="94" t="s">
        <v>90</v>
      </c>
      <c r="G44" s="206">
        <f t="shared" si="1"/>
        <v>34579</v>
      </c>
      <c r="H44" s="208">
        <v>32996</v>
      </c>
      <c r="I44" s="107">
        <f t="shared" si="2"/>
        <v>1.047975512183295</v>
      </c>
      <c r="J44" s="178"/>
      <c r="K44" s="178"/>
      <c r="L44" s="342"/>
      <c r="M44" s="213"/>
    </row>
    <row r="45" spans="1:13" ht="12.75">
      <c r="A45" s="128" t="s">
        <v>77</v>
      </c>
      <c r="B45" s="289">
        <v>11874</v>
      </c>
      <c r="C45" s="293">
        <v>2737</v>
      </c>
      <c r="D45" s="296">
        <f t="shared" si="3"/>
        <v>14611</v>
      </c>
      <c r="F45" s="94" t="s">
        <v>77</v>
      </c>
      <c r="G45" s="206">
        <f t="shared" si="1"/>
        <v>14611</v>
      </c>
      <c r="H45" s="208">
        <v>3915</v>
      </c>
      <c r="I45" s="107">
        <f t="shared" si="2"/>
        <v>3.7320561941251595</v>
      </c>
      <c r="J45" s="178"/>
      <c r="K45" s="178"/>
      <c r="L45" s="342"/>
      <c r="M45" s="213"/>
    </row>
    <row r="46" spans="1:13" ht="12.75">
      <c r="A46" s="128" t="s">
        <v>80</v>
      </c>
      <c r="B46" s="289">
        <v>8456</v>
      </c>
      <c r="C46" s="293">
        <v>7458</v>
      </c>
      <c r="D46" s="296">
        <f t="shared" si="3"/>
        <v>15914</v>
      </c>
      <c r="F46" s="94" t="s">
        <v>80</v>
      </c>
      <c r="G46" s="206">
        <f t="shared" si="1"/>
        <v>15914</v>
      </c>
      <c r="H46" s="208">
        <v>35270</v>
      </c>
      <c r="I46" s="107">
        <f t="shared" si="2"/>
        <v>0.4512049900765523</v>
      </c>
      <c r="J46" s="178"/>
      <c r="K46" s="178"/>
      <c r="L46" s="342"/>
      <c r="M46" s="213"/>
    </row>
    <row r="47" spans="1:13" ht="12.75">
      <c r="A47" s="128" t="s">
        <v>81</v>
      </c>
      <c r="B47" s="289">
        <v>8305</v>
      </c>
      <c r="C47" s="293">
        <v>5805</v>
      </c>
      <c r="D47" s="296">
        <f t="shared" si="3"/>
        <v>14110</v>
      </c>
      <c r="F47" s="94" t="s">
        <v>81</v>
      </c>
      <c r="G47" s="206">
        <f t="shared" si="1"/>
        <v>14110</v>
      </c>
      <c r="H47" s="208">
        <v>21399</v>
      </c>
      <c r="I47" s="107">
        <f t="shared" si="2"/>
        <v>0.6593766063834758</v>
      </c>
      <c r="J47" s="178"/>
      <c r="K47" s="178"/>
      <c r="L47" s="342"/>
      <c r="M47" s="213"/>
    </row>
    <row r="48" spans="1:13" ht="12.75">
      <c r="A48" s="128" t="s">
        <v>82</v>
      </c>
      <c r="B48" s="289">
        <v>10025</v>
      </c>
      <c r="C48" s="293">
        <v>8412</v>
      </c>
      <c r="D48" s="296">
        <f t="shared" si="3"/>
        <v>18437</v>
      </c>
      <c r="F48" s="94" t="s">
        <v>82</v>
      </c>
      <c r="G48" s="206">
        <f>D48</f>
        <v>18437</v>
      </c>
      <c r="H48" s="209">
        <v>43469</v>
      </c>
      <c r="I48" s="107">
        <f t="shared" si="2"/>
        <v>0.42414134210586857</v>
      </c>
      <c r="J48" s="178"/>
      <c r="K48" s="178"/>
      <c r="L48" s="343"/>
      <c r="M48" s="252"/>
    </row>
    <row r="49" spans="1:12" ht="13.5" thickBot="1">
      <c r="A49" s="129" t="s">
        <v>5</v>
      </c>
      <c r="B49" s="290">
        <v>50836</v>
      </c>
      <c r="C49" s="294">
        <v>32350</v>
      </c>
      <c r="D49" s="296">
        <f t="shared" si="3"/>
        <v>83186</v>
      </c>
      <c r="F49" s="95" t="s">
        <v>5</v>
      </c>
      <c r="G49" s="206">
        <f>D49</f>
        <v>83186</v>
      </c>
      <c r="H49" s="210">
        <v>308937</v>
      </c>
      <c r="I49" s="107">
        <f t="shared" si="2"/>
        <v>0.2692652547283103</v>
      </c>
      <c r="J49" s="178"/>
      <c r="K49" s="178"/>
      <c r="L49" s="214"/>
    </row>
    <row r="50" spans="1:12" s="97" customFormat="1" ht="13.5" thickBot="1">
      <c r="A50" s="130" t="s">
        <v>9</v>
      </c>
      <c r="B50" s="291">
        <f>SUM(B42:B49)</f>
        <v>133175</v>
      </c>
      <c r="C50" s="295">
        <f>SUM(C42:C49)</f>
        <v>99128</v>
      </c>
      <c r="D50" s="360">
        <f>SUM(D42:D49)</f>
        <v>232303</v>
      </c>
      <c r="F50" s="100" t="s">
        <v>9</v>
      </c>
      <c r="G50" s="211">
        <f>SUM(G42:G49)</f>
        <v>232303</v>
      </c>
      <c r="H50" s="218">
        <f>SUM(H42:H49)</f>
        <v>491605</v>
      </c>
      <c r="I50" s="108">
        <f>SUM(G50/H50)</f>
        <v>0.47253994568810326</v>
      </c>
      <c r="J50" s="215"/>
      <c r="K50" s="215"/>
      <c r="L50" s="214"/>
    </row>
    <row r="51" spans="1:12" ht="12.75">
      <c r="A51" s="97"/>
      <c r="B51" s="97"/>
      <c r="C51" s="97"/>
      <c r="D51" s="97"/>
      <c r="J51" s="101"/>
      <c r="K51" s="97"/>
      <c r="L51" s="97"/>
    </row>
    <row r="52" spans="1:12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5:12" ht="12.75">
      <c r="E53" s="97"/>
      <c r="F53" s="97"/>
      <c r="G53" s="97"/>
      <c r="H53" s="97"/>
      <c r="I53" s="97"/>
      <c r="J53" s="97"/>
      <c r="K53" s="97"/>
      <c r="L53" s="97"/>
    </row>
    <row r="54" spans="1:12" ht="12.75">
      <c r="A54" s="97"/>
      <c r="B54" s="97"/>
      <c r="C54" s="97"/>
      <c r="D54" s="101"/>
      <c r="E54" s="97"/>
      <c r="F54" s="97"/>
      <c r="G54" s="97"/>
      <c r="H54" s="97"/>
      <c r="I54" s="97"/>
      <c r="J54" s="97"/>
      <c r="K54" s="97"/>
      <c r="L54" s="97"/>
    </row>
    <row r="55" spans="1:12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spans="1:12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spans="1:11" ht="15.75">
      <c r="A57" s="742" t="s">
        <v>17</v>
      </c>
      <c r="B57" s="742"/>
      <c r="C57" s="742"/>
      <c r="D57" s="742"/>
      <c r="E57" s="742"/>
      <c r="F57" s="742"/>
      <c r="G57" s="742"/>
      <c r="H57" s="742"/>
      <c r="I57" s="742"/>
      <c r="J57" s="102"/>
      <c r="K57" s="102"/>
    </row>
    <row r="58" spans="1:12" ht="15.75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1:12" ht="15.75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1:11" ht="15.75">
      <c r="A60" s="741" t="s">
        <v>144</v>
      </c>
      <c r="B60" s="741"/>
      <c r="C60" s="741"/>
      <c r="D60" s="741"/>
      <c r="E60" s="741"/>
      <c r="F60" s="741"/>
      <c r="G60" s="741"/>
      <c r="H60" s="741"/>
      <c r="I60" s="741"/>
      <c r="J60" s="741"/>
      <c r="K60" s="105">
        <f>I50</f>
        <v>0.47253994568810326</v>
      </c>
    </row>
    <row r="61" spans="1:12" ht="15.75">
      <c r="A61" s="98"/>
      <c r="I61" s="106"/>
      <c r="J61" s="97"/>
      <c r="K61" s="97"/>
      <c r="L61" s="103"/>
    </row>
    <row r="62" spans="1:12" ht="15.75">
      <c r="A62" s="742" t="s">
        <v>145</v>
      </c>
      <c r="B62" s="742"/>
      <c r="C62" s="742"/>
      <c r="D62" s="742"/>
      <c r="E62" s="742"/>
      <c r="F62" s="742"/>
      <c r="G62" s="742"/>
      <c r="H62" s="742"/>
      <c r="I62" s="742"/>
      <c r="J62" s="743">
        <v>173201</v>
      </c>
      <c r="K62" s="743"/>
      <c r="L62" s="743"/>
    </row>
    <row r="63" spans="1:12" ht="15.75">
      <c r="A63" s="190"/>
      <c r="B63" s="102"/>
      <c r="C63" s="102"/>
      <c r="D63" s="102"/>
      <c r="E63" s="102"/>
      <c r="F63" s="102"/>
      <c r="G63" s="102"/>
      <c r="H63" s="102"/>
      <c r="I63" s="102"/>
      <c r="J63" s="104"/>
      <c r="K63" s="104"/>
      <c r="L63" s="104"/>
    </row>
    <row r="64" spans="1:12" ht="15.75">
      <c r="A64" s="741" t="s">
        <v>146</v>
      </c>
      <c r="B64" s="741"/>
      <c r="C64" s="741"/>
      <c r="D64" s="741"/>
      <c r="E64" s="741"/>
      <c r="F64" s="741"/>
      <c r="G64" s="741"/>
      <c r="H64" s="741"/>
      <c r="I64" s="741"/>
      <c r="J64" s="741"/>
      <c r="K64" s="744">
        <f>J62/H49</f>
        <v>0.5606353398913047</v>
      </c>
      <c r="L64" s="744"/>
    </row>
    <row r="65" ht="12.75">
      <c r="I65" s="97"/>
    </row>
  </sheetData>
  <sheetProtection selectLockedCells="1"/>
  <mergeCells count="26">
    <mergeCell ref="E32:J34"/>
    <mergeCell ref="A57:I57"/>
    <mergeCell ref="I40:I41"/>
    <mergeCell ref="K40:K41"/>
    <mergeCell ref="A40:A41"/>
    <mergeCell ref="B40:B41"/>
    <mergeCell ref="C40:C41"/>
    <mergeCell ref="D40:D41"/>
    <mergeCell ref="G40:G41"/>
    <mergeCell ref="H40:H41"/>
    <mergeCell ref="F40:F41"/>
    <mergeCell ref="A64:J64"/>
    <mergeCell ref="A60:J60"/>
    <mergeCell ref="A62:I62"/>
    <mergeCell ref="J62:L62"/>
    <mergeCell ref="K64:L64"/>
    <mergeCell ref="J40:J41"/>
    <mergeCell ref="G4:G5"/>
    <mergeCell ref="H4:H5"/>
    <mergeCell ref="A21:B21"/>
    <mergeCell ref="A4:A5"/>
    <mergeCell ref="B4:B5"/>
    <mergeCell ref="C4:C5"/>
    <mergeCell ref="D4:E4"/>
    <mergeCell ref="F4:F5"/>
    <mergeCell ref="D15:E15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&amp;L&amp;8&amp;D&amp;RTAB_14.XLS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Krotilova Jaroslava</cp:lastModifiedBy>
  <cp:lastPrinted>2015-01-29T08:34:22Z</cp:lastPrinted>
  <dcterms:created xsi:type="dcterms:W3CDTF">1999-02-11T07:52:06Z</dcterms:created>
  <dcterms:modified xsi:type="dcterms:W3CDTF">2015-03-05T06:56:28Z</dcterms:modified>
  <cp:category/>
  <cp:version/>
  <cp:contentType/>
  <cp:contentStatus/>
</cp:coreProperties>
</file>