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5" windowWidth="28830" windowHeight="6435" tabRatio="426" activeTab="2"/>
  </bookViews>
  <sheets>
    <sheet name="TAB I" sheetId="1" r:id="rId1"/>
    <sheet name="TAB II." sheetId="2" r:id="rId2"/>
    <sheet name="TAB III" sheetId="3" r:id="rId3"/>
    <sheet name="TAB IV" sheetId="4" r:id="rId4"/>
    <sheet name="MSMT_novy" sheetId="5" r:id="rId5"/>
    <sheet name="MSMT_odesílané" sheetId="6" r:id="rId6"/>
    <sheet name="Vysvětlivky_Tab" sheetId="7" r:id="rId7"/>
  </sheets>
  <definedNames>
    <definedName name="_edn1" localSheetId="4">'MSMT_novy'!$A$131</definedName>
    <definedName name="_edn2" localSheetId="4">'MSMT_novy'!#REF!</definedName>
    <definedName name="_ednref1" localSheetId="4">'MSMT_novy'!$A$94</definedName>
    <definedName name="_ednref2" localSheetId="4">'MSMT_novy'!$A$108</definedName>
    <definedName name="_xlnm.Print_Area" localSheetId="4">'MSMT_novy'!$A$1:$E$128</definedName>
    <definedName name="_xlnm.Print_Area" localSheetId="5">'MSMT_odesílané'!$A$1:$I$130</definedName>
    <definedName name="_xlnm.Print_Area" localSheetId="0">'TAB I'!$A$1:$M$32</definedName>
    <definedName name="_xlnm.Print_Area" localSheetId="1">'TAB II.'!$A$1:$K$37</definedName>
    <definedName name="_xlnm.Print_Area" localSheetId="2">'TAB III'!$A$1:$Q$81</definedName>
    <definedName name="_xlnm.Print_Area" localSheetId="3">'TAB IV'!$A$1:$M$65</definedName>
    <definedName name="_xlnm.Print_Area" localSheetId="6">'Vysvětlivky_Tab'!$A$1:$N$56</definedName>
  </definedNames>
  <calcPr fullCalcOnLoad="1"/>
</workbook>
</file>

<file path=xl/sharedStrings.xml><?xml version="1.0" encoding="utf-8"?>
<sst xmlns="http://schemas.openxmlformats.org/spreadsheetml/2006/main" count="762" uniqueCount="409">
  <si>
    <t>Tab. I</t>
  </si>
  <si>
    <t>CMTF</t>
  </si>
  <si>
    <t>FTK</t>
  </si>
  <si>
    <t>PF</t>
  </si>
  <si>
    <t>PřF</t>
  </si>
  <si>
    <t>ÚK</t>
  </si>
  <si>
    <t>FF</t>
  </si>
  <si>
    <t>PdF</t>
  </si>
  <si>
    <t xml:space="preserve">Tab. II  </t>
  </si>
  <si>
    <t>CELKEM</t>
  </si>
  <si>
    <t>Kč</t>
  </si>
  <si>
    <t>Tab. III</t>
  </si>
  <si>
    <t xml:space="preserve">    Knihovní fondy</t>
  </si>
  <si>
    <t>Celkem</t>
  </si>
  <si>
    <t>Tab. IV</t>
  </si>
  <si>
    <t xml:space="preserve">   Služby</t>
  </si>
  <si>
    <t>MVS</t>
  </si>
  <si>
    <t>Výpůjčka v Knihovně UP probíhá elektronicky do souborného katalogu.</t>
  </si>
  <si>
    <t>POMOCNÁ SÍLA</t>
  </si>
  <si>
    <t xml:space="preserve">FTK </t>
  </si>
  <si>
    <t>LF</t>
  </si>
  <si>
    <t>Počet zaregistrovaných čtenářů - podle fakult</t>
  </si>
  <si>
    <t>TUZEMSKÉ</t>
  </si>
  <si>
    <t>ZAHRANIČNÍ</t>
  </si>
  <si>
    <t>ÚBYTKY</t>
  </si>
  <si>
    <t>POČET STUDOVEN</t>
  </si>
  <si>
    <t>POČET XEROKOPIÍ</t>
  </si>
  <si>
    <t>POČET STUD.</t>
  </si>
  <si>
    <t>AV  MATER.</t>
  </si>
  <si>
    <t>PRACOVIŠTĚ</t>
  </si>
  <si>
    <t>POČET AKCÍ</t>
  </si>
  <si>
    <t xml:space="preserve">Informační  materiály </t>
  </si>
  <si>
    <t>FAKULTY A PRACOVIŠTĚ KUP</t>
  </si>
  <si>
    <t>*FF</t>
  </si>
  <si>
    <t>UP</t>
  </si>
  <si>
    <t>EXTERNÍ</t>
  </si>
  <si>
    <t>POČET</t>
  </si>
  <si>
    <t>POČET MÍST VE STUDOVNÁCH</t>
  </si>
  <si>
    <t>SERVERY</t>
  </si>
  <si>
    <t>FAKULTA</t>
  </si>
  <si>
    <t>NETIŠTĚNÉ MATERIÁLY CELKEM</t>
  </si>
  <si>
    <t>UČEBNÍ OBOR</t>
  </si>
  <si>
    <t>FAKULTY CELKEM</t>
  </si>
  <si>
    <t>Tab. II</t>
  </si>
  <si>
    <t>BC</t>
  </si>
  <si>
    <t>PŘÍRŮSTKY</t>
  </si>
  <si>
    <t>MONOGRAFIE (v KČ)</t>
  </si>
  <si>
    <t xml:space="preserve">                ČASOPISY (v KČ)</t>
  </si>
  <si>
    <t>DAR+GRANTY</t>
  </si>
  <si>
    <t xml:space="preserve">POČET REŠERŠÍ </t>
  </si>
  <si>
    <t>MMVS</t>
  </si>
  <si>
    <t xml:space="preserve">II b)  netištěné materiály </t>
  </si>
  <si>
    <t>IV a)</t>
  </si>
  <si>
    <t>VYTVOŘENÉ KNIHOVNOU</t>
  </si>
  <si>
    <t xml:space="preserve">DATABÁZE </t>
  </si>
  <si>
    <t>Počet přír. čísel</t>
  </si>
  <si>
    <t>Počet titulů</t>
  </si>
  <si>
    <t>KUP</t>
  </si>
  <si>
    <t>ABSENČNÍ VÝPŮJČKA</t>
  </si>
  <si>
    <t>POČET NÁVŠTĚVNÍKŮ KNIHOVNY</t>
  </si>
  <si>
    <t>IV e)</t>
  </si>
  <si>
    <t>TARAN</t>
  </si>
  <si>
    <t>RUP</t>
  </si>
  <si>
    <t>POŽADAVKY NA JINÉ KNIHOVNY</t>
  </si>
  <si>
    <t>*  Časopisy zakoupené pro FF jsou ve studovně ÚK</t>
  </si>
  <si>
    <t>IS LF</t>
  </si>
  <si>
    <t>STATISTICKÉ TABULKY</t>
  </si>
  <si>
    <t>Informační materiály</t>
  </si>
  <si>
    <t>Retrokatalogizace se NEZAPOČÍTÁVÁ do přírůstku, uvádí se pouze v textové části výroční zprávy.</t>
  </si>
  <si>
    <t>Časopisy odebírané v roce ….</t>
  </si>
  <si>
    <t>Časopisy trvale uchovávané v IS a ÚK</t>
  </si>
  <si>
    <r>
      <t xml:space="preserve">Celkem počet svazků </t>
    </r>
    <r>
      <rPr>
        <sz val="12"/>
        <rFont val="Arial CE"/>
        <family val="2"/>
      </rPr>
      <t>- u nesvázaných časopisů se uvádí pravděpodobný počet svazků po svázání</t>
    </r>
  </si>
  <si>
    <t>SLUŽBY</t>
  </si>
  <si>
    <t>OA</t>
  </si>
  <si>
    <t>PC -              v knihovně celkem</t>
  </si>
  <si>
    <t>Elsevier</t>
  </si>
  <si>
    <t xml:space="preserve">II c)   časopisy hrazené z centrálních prostředků UP (CP) </t>
  </si>
  <si>
    <t>v tom</t>
  </si>
  <si>
    <t>Úbytky knihovních jednotek za rok</t>
  </si>
  <si>
    <t>X</t>
  </si>
  <si>
    <t>I c)  vzdělávací a výchovné akce</t>
  </si>
  <si>
    <t>I d)  výpočetní technika</t>
  </si>
  <si>
    <t>AV materiály, CD-ROM</t>
  </si>
  <si>
    <t>ostatní - ?</t>
  </si>
  <si>
    <t>- uvést do poznámky pod tabulkou co toto pole zahrnuje</t>
  </si>
  <si>
    <t xml:space="preserve">1. řádek </t>
  </si>
  <si>
    <r>
      <t xml:space="preserve"> fakulta</t>
    </r>
    <r>
      <rPr>
        <sz val="12"/>
        <rFont val="Arial CE"/>
        <family val="2"/>
      </rPr>
      <t xml:space="preserve">      </t>
    </r>
  </si>
  <si>
    <t>2. řádek</t>
  </si>
  <si>
    <t xml:space="preserve"> KUP</t>
  </si>
  <si>
    <t>vzor</t>
  </si>
  <si>
    <r>
      <t xml:space="preserve">uvádí se pouze ty dokumenty, které při nákupu </t>
    </r>
    <r>
      <rPr>
        <b/>
        <i/>
        <sz val="12"/>
        <rFont val="Arial CE"/>
        <family val="0"/>
      </rPr>
      <t>prošly akvizicí KUP</t>
    </r>
    <r>
      <rPr>
        <sz val="12"/>
        <rFont val="Arial CE"/>
        <family val="2"/>
      </rPr>
      <t>, nebo byly získány jiným způsobem</t>
    </r>
  </si>
  <si>
    <r>
      <t xml:space="preserve">Tuzemské - počet titulů </t>
    </r>
    <r>
      <rPr>
        <sz val="12"/>
        <rFont val="Arial CE"/>
        <family val="2"/>
      </rPr>
      <t xml:space="preserve">- </t>
    </r>
  </si>
  <si>
    <r>
      <t>Zahraniční - počet titulů</t>
    </r>
    <r>
      <rPr>
        <sz val="12"/>
        <rFont val="Arial CE"/>
        <family val="2"/>
      </rPr>
      <t xml:space="preserve"> - </t>
    </r>
  </si>
  <si>
    <r>
      <t>Celkem počet titulů</t>
    </r>
    <r>
      <rPr>
        <sz val="12"/>
        <rFont val="Arial CE"/>
        <family val="2"/>
      </rPr>
      <t xml:space="preserve"> - </t>
    </r>
  </si>
  <si>
    <t xml:space="preserve">I b) Počet studentů na jednotlivých fakultách </t>
  </si>
  <si>
    <t>I d) Výpočetní technika</t>
  </si>
  <si>
    <r>
      <t>II b) Netištěné materiály</t>
    </r>
    <r>
      <rPr>
        <sz val="12"/>
        <rFont val="Arial CE"/>
        <family val="2"/>
      </rPr>
      <t xml:space="preserve"> </t>
    </r>
  </si>
  <si>
    <r>
      <t>II a) Tištěné materiály</t>
    </r>
    <r>
      <rPr>
        <sz val="12"/>
        <rFont val="Arial CE"/>
        <family val="2"/>
      </rPr>
      <t xml:space="preserve"> </t>
    </r>
  </si>
  <si>
    <t xml:space="preserve">II c) Časopisy hrazené z CP </t>
  </si>
  <si>
    <t>zpracuje</t>
  </si>
  <si>
    <r>
      <t>IV a) Počet rešerší</t>
    </r>
    <r>
      <rPr>
        <sz val="12"/>
        <rFont val="Arial CE"/>
        <family val="2"/>
      </rPr>
      <t xml:space="preserve"> - </t>
    </r>
  </si>
  <si>
    <r>
      <t xml:space="preserve">počet všech objednaných titulů + dary + výměna + </t>
    </r>
    <r>
      <rPr>
        <sz val="12"/>
        <rFont val="Arial CE"/>
        <family val="0"/>
      </rPr>
      <t>granty</t>
    </r>
  </si>
  <si>
    <t>III a) Knihy, mapy, plakáty, grafické listy ...</t>
  </si>
  <si>
    <t>ÚK+KF+BC CELKEM</t>
  </si>
  <si>
    <t>ČASOPISY TRVALE UCHOVÁVANÉ  (v evidenci KUP)</t>
  </si>
  <si>
    <t>III a) Knihy, mapy, plakáty, grafické listy, ...</t>
  </si>
  <si>
    <t>ÚK, KF</t>
  </si>
  <si>
    <t xml:space="preserve">        </t>
  </si>
  <si>
    <t>FAKULTY + ÚK</t>
  </si>
  <si>
    <t>poznámka</t>
  </si>
  <si>
    <t>ÚK, KF, BC</t>
  </si>
  <si>
    <t>Číslo řádku</t>
  </si>
  <si>
    <t>Celkem k 31.12.</t>
  </si>
  <si>
    <t>Přírůstky za rok</t>
  </si>
  <si>
    <t>a</t>
  </si>
  <si>
    <t>II. Uživatelé</t>
  </si>
  <si>
    <t xml:space="preserve"> Číslo řádku</t>
  </si>
  <si>
    <t>Počet</t>
  </si>
  <si>
    <t>Zaregistrovaní uživatelé k 31. 12.</t>
  </si>
  <si>
    <t>III. Výpůjční služby</t>
  </si>
  <si>
    <t>Fyzické osoby</t>
  </si>
  <si>
    <t>Přepočtený počet</t>
  </si>
  <si>
    <t>z toho</t>
  </si>
  <si>
    <t>se vzděláním vysokoškolským</t>
  </si>
  <si>
    <t>z toho knihovnickým</t>
  </si>
  <si>
    <t>se vzděláním středoškolským</t>
  </si>
  <si>
    <t>Počet míst ve studovnách a čítárnách</t>
  </si>
  <si>
    <t>Počet knihovních jednotek ve volném výběru</t>
  </si>
  <si>
    <t>* Pokud je kopírka ve vlastnictví fakulty, zisk z reprografických služeb se odvádí příslušné fakultě.</t>
  </si>
  <si>
    <t>Tab III</t>
  </si>
  <si>
    <t>POŽADAVKY         Z JINÝCH KNIHOVEN</t>
  </si>
  <si>
    <t>Tab I</t>
  </si>
  <si>
    <t>Nezapsané v el. katalogu</t>
  </si>
  <si>
    <t>3. řádek</t>
  </si>
  <si>
    <t>dokumenty jsou majetkem KUP, lokace může být i na katedře fakulty</t>
  </si>
  <si>
    <t>    </t>
  </si>
  <si>
    <t>KF = knihovna fakulty</t>
  </si>
  <si>
    <t>IV d)  absenční výpůjčky</t>
  </si>
  <si>
    <t>K FZV</t>
  </si>
  <si>
    <t>K CMTF</t>
  </si>
  <si>
    <t>K FTK</t>
  </si>
  <si>
    <t>K LF</t>
  </si>
  <si>
    <t>PdF stud.</t>
  </si>
  <si>
    <t>K PF</t>
  </si>
  <si>
    <t>K PřF</t>
  </si>
  <si>
    <t>FZV</t>
  </si>
  <si>
    <t xml:space="preserve">TUZEMSKÉ   POČET OBJEDNANÝCH TITULŮ  </t>
  </si>
  <si>
    <t xml:space="preserve">CELKEM   POČET TITULŮ </t>
  </si>
  <si>
    <t>TUZEMSKÉ   POČET TITULŮ</t>
  </si>
  <si>
    <t>ZAHRANIČNÍ   POČET TITULŮ</t>
  </si>
  <si>
    <t>CELKEM                            POČET TITULŮ</t>
  </si>
  <si>
    <t>CELKEM   POČET SVAZKŮ</t>
  </si>
  <si>
    <t xml:space="preserve">K FTK </t>
  </si>
  <si>
    <t>uvádí se ty dokumenty, které jsou zapsány v přírůstkovém seznamu, ale nejsou zpracovány v ARL</t>
  </si>
  <si>
    <t>Do statistiky se započítávají pouze ty dokumenty, které jsou zapsány v ARL !!!</t>
  </si>
  <si>
    <t>BIS, ODF</t>
  </si>
  <si>
    <t>KF, ODF</t>
  </si>
  <si>
    <t>KF, OZF</t>
  </si>
  <si>
    <t>Wiley (Blackwell)</t>
  </si>
  <si>
    <t>Springer (Kluwer)</t>
  </si>
  <si>
    <t>**NÁKUP</t>
  </si>
  <si>
    <t>všechna PC na pracovišti (nezáleží na vlastnictví)</t>
  </si>
  <si>
    <r>
      <t>cena</t>
    </r>
    <r>
      <rPr>
        <sz val="12"/>
        <rFont val="Arial CE"/>
        <family val="2"/>
      </rPr>
      <t xml:space="preserve"> za AV materiály = samostatné dokumenty zakoupené jako AV materiály (hudba, mluvené slovo, film), </t>
    </r>
    <r>
      <rPr>
        <b/>
        <sz val="12"/>
        <rFont val="Arial CE"/>
        <family val="0"/>
      </rPr>
      <t>nepatří sem přílohy</t>
    </r>
    <r>
      <rPr>
        <sz val="12"/>
        <rFont val="Arial CE"/>
        <family val="2"/>
      </rPr>
      <t xml:space="preserve"> tištěných dokumentů</t>
    </r>
  </si>
  <si>
    <t>dokumenty jsou majetkem fakulty, a jsou zpracovány do ARL</t>
  </si>
  <si>
    <t xml:space="preserve">KF, OZF, </t>
  </si>
  <si>
    <t>KF, OA</t>
  </si>
  <si>
    <t>Veškeré přílohy dokumentů se do statistiky nepočítají!</t>
  </si>
  <si>
    <r>
      <t xml:space="preserve"> (dar, výměna),  a  </t>
    </r>
    <r>
      <rPr>
        <b/>
        <i/>
        <sz val="12"/>
        <rFont val="Arial CE"/>
        <family val="0"/>
      </rPr>
      <t>zůstávají ve vlastnictví KUP.</t>
    </r>
  </si>
  <si>
    <r>
      <t xml:space="preserve">dokumenty jsou majetkem KUP, ale  </t>
    </r>
    <r>
      <rPr>
        <b/>
        <i/>
        <sz val="12"/>
        <rFont val="Arial CE"/>
        <family val="0"/>
      </rPr>
      <t>nejsou</t>
    </r>
    <r>
      <rPr>
        <sz val="12"/>
        <rFont val="Arial CE"/>
        <family val="2"/>
      </rPr>
      <t xml:space="preserve"> zpracovány do ARL</t>
    </r>
  </si>
  <si>
    <r>
      <t xml:space="preserve">IV c) Kopírky - vlastnictví </t>
    </r>
    <r>
      <rPr>
        <sz val="12"/>
        <rFont val="Arial CE"/>
        <family val="2"/>
      </rPr>
      <t xml:space="preserve">-    kopírky v KF, které nejsou majetkem fakulty a byly placeny z rozpočtu UP, </t>
    </r>
  </si>
  <si>
    <t>v obou formách</t>
  </si>
  <si>
    <t>Počet titulů ve fondu celkem</t>
  </si>
  <si>
    <t>Ze serveru vydavatele online</t>
  </si>
  <si>
    <t>Počet PC k dispozici uživatelům</t>
  </si>
  <si>
    <t>Evidence uživatelů v jedné centrální databázi</t>
  </si>
  <si>
    <t>Evidence uživatelů v dílčích databázích</t>
  </si>
  <si>
    <t xml:space="preserve">ad 2. řádek - </t>
  </si>
  <si>
    <t xml:space="preserve">ad 3. řádek - </t>
  </si>
  <si>
    <t>III b) e-books</t>
  </si>
  <si>
    <t>KF, ODF, BC</t>
  </si>
  <si>
    <t>BIS</t>
  </si>
  <si>
    <t>III d) Periodická literatura</t>
  </si>
  <si>
    <t>III e) Netištěné informační materiály</t>
  </si>
  <si>
    <t>s přístupem na internet</t>
  </si>
  <si>
    <t>Počet tiskáren pro veřejné použití</t>
  </si>
  <si>
    <t>Počet skenerů pro veřejné použití</t>
  </si>
  <si>
    <t>Dostupnost hlavních služeb (počet hodin v týdnu)</t>
  </si>
  <si>
    <t>GRANTY</t>
  </si>
  <si>
    <t>b</t>
  </si>
  <si>
    <t>VIII. Uspořádání knihovny</t>
  </si>
  <si>
    <t>I.A Klasický knihovní fond</t>
  </si>
  <si>
    <t>Počet fyzických jednotek celkem</t>
  </si>
  <si>
    <t>Počet titulů seriálových publikací</t>
  </si>
  <si>
    <t>pouze v tištěné formě</t>
  </si>
  <si>
    <t>pouze v elektronické formě</t>
  </si>
  <si>
    <t>Počet exemplářů seriálových publikací</t>
  </si>
  <si>
    <t>I B. Elektronické knihy</t>
  </si>
  <si>
    <t>V. Počet zaměstnanců knihovny k 31.12.</t>
  </si>
  <si>
    <t>s vyšším odborným vzděláním</t>
  </si>
  <si>
    <t>počet prvních výpůjček</t>
  </si>
  <si>
    <t>počet prodloužení</t>
  </si>
  <si>
    <t>Meziknihovní výpůjční služba v rámci státu</t>
  </si>
  <si>
    <t>Registrované výpůjčky mimo knihovnu</t>
  </si>
  <si>
    <t>z jiných knihoven</t>
  </si>
  <si>
    <t>výpůjčkou</t>
  </si>
  <si>
    <t>kopií v tištěné formě</t>
  </si>
  <si>
    <t>elektronickou kopií</t>
  </si>
  <si>
    <t>do jiných knihoven</t>
  </si>
  <si>
    <t>Meziknihovní výpůjční služba na mezinárodní úrovni</t>
  </si>
  <si>
    <t>Počet návštěv uživatelů v prostorách knihovny</t>
  </si>
  <si>
    <t>výstup z počítadla turniketu</t>
  </si>
  <si>
    <t>elektronické počítadlo</t>
  </si>
  <si>
    <t>ruční počítání</t>
  </si>
  <si>
    <t>kvalifikovaný odhad</t>
  </si>
  <si>
    <t>Počet hodin školení organizovaných pro uživatele</t>
  </si>
  <si>
    <t>Počet účastníků školení</t>
  </si>
  <si>
    <t>Počet účastníků výuky zajišťované knihovníky</t>
  </si>
  <si>
    <t>Počet hodin výuky zajišťované knihovníky</t>
  </si>
  <si>
    <t>V ústředních/hlavních knihovnách</t>
  </si>
  <si>
    <t>V pobočkových knihovnách</t>
  </si>
  <si>
    <t>Počet otevřených dnů</t>
  </si>
  <si>
    <t>s přímým propojením do sítě</t>
  </si>
  <si>
    <t>s možností wifi připojení</t>
  </si>
  <si>
    <t>s přístupem pouze do sítě instituce</t>
  </si>
  <si>
    <t>Náklady na akvizici v Kč</t>
  </si>
  <si>
    <t>Ústřední/hlavní knihovna</t>
  </si>
  <si>
    <t>Pobočkové knihovny</t>
  </si>
  <si>
    <t>Počet kopírovacích strojů pro veřejné použití</t>
  </si>
  <si>
    <t>Počet multifunkčních strojů pro veřejné použití</t>
  </si>
  <si>
    <t>VII. Elektronické informační zdroje (EIZ)</t>
  </si>
  <si>
    <t>Počet zpřístupňovaných EIZ</t>
  </si>
  <si>
    <t>V lokálních sítích nebo na samostatných pracovních stanicích</t>
  </si>
  <si>
    <t>bibliografických</t>
  </si>
  <si>
    <t>plnotextových</t>
  </si>
  <si>
    <t>ostatních</t>
  </si>
  <si>
    <t>Počet EIZ vytvářených knihovnou</t>
  </si>
  <si>
    <t xml:space="preserve">    z toho uživatelé s kategorií veřejnost</t>
  </si>
  <si>
    <t>PRODLOUŽENÍ</t>
  </si>
  <si>
    <t>E-BOOKS</t>
  </si>
  <si>
    <t>EIZ</t>
  </si>
  <si>
    <t>ZAHRANIČNÍ   POČET OBJEDNANÝCH TITULŮ</t>
  </si>
  <si>
    <t>V TIŠTĚNÉ FORMĚ</t>
  </si>
  <si>
    <t>V OBOU FORMÁCH</t>
  </si>
  <si>
    <t xml:space="preserve"> VYSOKOŠKOLSKÉ</t>
  </si>
  <si>
    <t>VZDĚLÁNÍ:</t>
  </si>
  <si>
    <t>VYŠŠÍ ODBORNÉ</t>
  </si>
  <si>
    <t>STŘEDOŠKOLSKÉ</t>
  </si>
  <si>
    <t>NEKNIHOVNÍK</t>
  </si>
  <si>
    <t xml:space="preserve">KNIHOVNÍK                </t>
  </si>
  <si>
    <t>V ELEKTRONICKÉ FORMĚ</t>
  </si>
  <si>
    <r>
      <t>V případě</t>
    </r>
    <r>
      <rPr>
        <b/>
        <sz val="12"/>
        <color indexed="10"/>
        <rFont val="Arial CE"/>
        <family val="0"/>
      </rPr>
      <t xml:space="preserve"> zpracování</t>
    </r>
    <r>
      <rPr>
        <b/>
        <sz val="12"/>
        <rFont val="Arial CE"/>
        <family val="0"/>
      </rPr>
      <t xml:space="preserve"> těchto dokumentů do ARL je nutné počet zparcovaných exemplářů</t>
    </r>
    <r>
      <rPr>
        <b/>
        <sz val="12"/>
        <color indexed="10"/>
        <rFont val="Arial CE"/>
        <family val="0"/>
      </rPr>
      <t xml:space="preserve"> odečíst ze stavu</t>
    </r>
    <r>
      <rPr>
        <b/>
        <sz val="12"/>
        <rFont val="Arial CE"/>
        <family val="0"/>
      </rPr>
      <t>!</t>
    </r>
  </si>
  <si>
    <t>v tištěné formě, elektronické formě, v obou formách</t>
  </si>
  <si>
    <r>
      <t xml:space="preserve">Uvádí se pouze ty materiály, které byly jako </t>
    </r>
    <r>
      <rPr>
        <b/>
        <i/>
        <sz val="12"/>
        <rFont val="Arial CE"/>
        <family val="0"/>
      </rPr>
      <t>samostatné</t>
    </r>
    <r>
      <rPr>
        <sz val="12"/>
        <rFont val="Arial CE"/>
        <family val="0"/>
      </rPr>
      <t xml:space="preserve"> netištěné informační materiály objednány - </t>
    </r>
    <r>
      <rPr>
        <b/>
        <sz val="12"/>
        <rFont val="Arial CE"/>
        <family val="0"/>
      </rPr>
      <t xml:space="preserve">nepatří sem  přílohy!                                                                                                                                                  </t>
    </r>
  </si>
  <si>
    <t>SDI a jiné (počítají se pouze ty rešerše, které mají "košilku")</t>
  </si>
  <si>
    <t xml:space="preserve">    TARAN, nebo jsou majetkem KUP</t>
  </si>
  <si>
    <t>počet OBJEDNANÝCH titulů v jednotlivých formách</t>
  </si>
  <si>
    <t>OBIS, KF</t>
  </si>
  <si>
    <r>
      <t xml:space="preserve">SDI   PROFILY </t>
    </r>
    <r>
      <rPr>
        <sz val="5"/>
        <rFont val="Arial CE"/>
        <family val="0"/>
      </rPr>
      <t>(vytvořené    a spravované KUP)</t>
    </r>
  </si>
  <si>
    <r>
      <t>Počet rešerší zpracovaných na objednávku uživatelů</t>
    </r>
    <r>
      <rPr>
        <sz val="7"/>
        <rFont val="Times New Roman"/>
        <family val="1"/>
      </rPr>
      <t xml:space="preserve"> (včetně SDI)</t>
    </r>
  </si>
  <si>
    <t xml:space="preserve">Nezapsané v ARL                      </t>
  </si>
  <si>
    <t xml:space="preserve">Nezapsané v ARL                         </t>
  </si>
  <si>
    <t>III b) dokumenty nezapsané v el. katalogu</t>
  </si>
  <si>
    <t>III c) kvalifikační práce</t>
  </si>
  <si>
    <t>III d) e-books</t>
  </si>
  <si>
    <t xml:space="preserve">III e)  periodická literatura  </t>
  </si>
  <si>
    <t xml:space="preserve">III f) netištěné informační materiály </t>
  </si>
  <si>
    <t>Fond Knihovny UP je tvořen fondem Ústřední knihovny, knihoven na fakultách a  Britského centra</t>
  </si>
  <si>
    <t>ZAPSÁNO                      DO KATALOGU</t>
  </si>
  <si>
    <t>ZBÝVÁ                  K ZAPSÁNÍ</t>
  </si>
  <si>
    <t xml:space="preserve">z matriky (CVT- Matochová, Rogl)   </t>
  </si>
  <si>
    <r>
      <t>cena</t>
    </r>
    <r>
      <rPr>
        <sz val="12"/>
        <rFont val="Arial CE"/>
        <family val="2"/>
      </rPr>
      <t xml:space="preserve"> za dokumenty získané nákupem, které </t>
    </r>
    <r>
      <rPr>
        <b/>
        <sz val="12"/>
        <color indexed="10"/>
        <rFont val="Arial CE"/>
        <family val="0"/>
      </rPr>
      <t>prošly akvizicí KUP</t>
    </r>
    <r>
      <rPr>
        <sz val="12"/>
        <rFont val="Arial CE"/>
        <family val="2"/>
      </rPr>
      <t xml:space="preserve"> + náklady                 na výměnu + </t>
    </r>
    <r>
      <rPr>
        <b/>
        <sz val="12"/>
        <rFont val="Arial CE"/>
        <family val="0"/>
      </rPr>
      <t>granty</t>
    </r>
  </si>
  <si>
    <t>PŘEPRACOVAT DLE SKUTEČNOSTI!</t>
  </si>
  <si>
    <r>
      <rPr>
        <sz val="12"/>
        <rFont val="Arial CE"/>
        <family val="0"/>
      </rPr>
      <t xml:space="preserve">ROZŠÍŘENO O TABULKY </t>
    </r>
    <r>
      <rPr>
        <b/>
        <sz val="12"/>
        <rFont val="Arial CE"/>
        <family val="0"/>
      </rPr>
      <t>III</t>
    </r>
  </si>
  <si>
    <t>I. Základní informace (struktura a obsluhovaná populace)</t>
  </si>
  <si>
    <t>Počet organizačních jednotek zajišťujících knihovnicko-informační služby (součet řádků 08..)</t>
  </si>
  <si>
    <t>V tom</t>
  </si>
  <si>
    <t>Ústřední knihovna (ve většině případů odpovídá součtu 0801+0802)</t>
  </si>
  <si>
    <t>Pobočková knihovna</t>
  </si>
  <si>
    <t>Studenti podle matriky</t>
  </si>
  <si>
    <t>Zaměstnanci – fyzický počet</t>
  </si>
  <si>
    <t>II. Knihovní a informační zdroje</t>
  </si>
  <si>
    <t>II. 1.Klasický knihovní fond</t>
  </si>
  <si>
    <t>Počet fyzických jednotek ve fondu celkem  (0101)</t>
  </si>
  <si>
    <t>Počet fyzických jednotek přidaných do fondu (přírůstky) (0101)</t>
  </si>
  <si>
    <t>Počet fyzických jednotek vyřazených z fondu (úbytky) (0107)</t>
  </si>
  <si>
    <t>II. 2 Seriálové publikace</t>
  </si>
  <si>
    <t>Počet titulů celkem (0108)</t>
  </si>
  <si>
    <t>v tištěné formě</t>
  </si>
  <si>
    <t>v elektronické formě</t>
  </si>
  <si>
    <t>Počet exemplářů odebíraných v tištěné formě (0109)</t>
  </si>
  <si>
    <t>II. 3 Elektronické knihy</t>
  </si>
  <si>
    <t xml:space="preserve">Počet přidaných titulů  </t>
  </si>
  <si>
    <t>II. 4 Elektronické informační zdroje</t>
  </si>
  <si>
    <t>Zpřístupňované (0712)</t>
  </si>
  <si>
    <t>V lokální síti nebo na samostatných PC</t>
  </si>
  <si>
    <t>Bibliografické</t>
  </si>
  <si>
    <t>Plnotextové</t>
  </si>
  <si>
    <t>Ostatní</t>
  </si>
  <si>
    <t>II. B Zaměstnanci knihovny</t>
  </si>
  <si>
    <t>Přepočet na plné úvazky (FTE)</t>
  </si>
  <si>
    <t>Počet zaměstnanců celkem (0501)</t>
  </si>
  <si>
    <t>s VŠ vzděláním (0502)</t>
  </si>
  <si>
    <t xml:space="preserve">        z toho knihovnickým  (0503)</t>
  </si>
  <si>
    <t>s VOŠ vzděláním</t>
  </si>
  <si>
    <t xml:space="preserve">                     z toho knihovnickým</t>
  </si>
  <si>
    <t>se SŠ vzděláním (0504)</t>
  </si>
  <si>
    <t xml:space="preserve">        z toho knihovnickým (0505)</t>
  </si>
  <si>
    <t>II. C Přístup a vybavení</t>
  </si>
  <si>
    <t>II. C1 Otevírací doba</t>
  </si>
  <si>
    <t>Dostupnost hlavních služeb (počet hodin v týdnu)</t>
  </si>
  <si>
    <t>II. C2 Přístup k informačním zdrojům</t>
  </si>
  <si>
    <t>Počet studijních míst k dispozici uživatelům (0601)</t>
  </si>
  <si>
    <t>Z toho</t>
  </si>
  <si>
    <t>s možností přímého připojení do sítě instituce</t>
  </si>
  <si>
    <t>s možností WIFI připojení</t>
  </si>
  <si>
    <t>Počet PC k dispozici uživatelům</t>
  </si>
  <si>
    <t>S přístupem pouze do sítě instituce</t>
  </si>
  <si>
    <t>S přístupem na internet</t>
  </si>
  <si>
    <t>Počet knihovních jednotek ve volně přístupném fondu (0604)</t>
  </si>
  <si>
    <t>II. C3 Technické vybavení</t>
  </si>
  <si>
    <t>III. Využití služeb</t>
  </si>
  <si>
    <t>III. A Registrovaní uživatelé</t>
  </si>
  <si>
    <t>Počet registrovaných uživatelů celkem (0201)</t>
  </si>
  <si>
    <t>z toho uživatelé s kategorií veřejnost</t>
  </si>
  <si>
    <t>Evidence uživatelů v jedné centrální databázi</t>
  </si>
  <si>
    <t>Evidence uživatelů v dílčích databázích</t>
  </si>
  <si>
    <t>III. B Výpůjčky</t>
  </si>
  <si>
    <t>Počet registrovaných absenčních výpůjček celkem (0301)</t>
  </si>
  <si>
    <t>Počet prvních výpůjček</t>
  </si>
  <si>
    <t>Počet prodloužení</t>
  </si>
  <si>
    <t>Meziknihovní výpůjční služba v rámci státu (0304)</t>
  </si>
  <si>
    <t>Počet žádostí z jiných knihoven celkem (0305)</t>
  </si>
  <si>
    <t>Z toho vyřízených</t>
  </si>
  <si>
    <t>Výpůjčkou</t>
  </si>
  <si>
    <t>Kopií v tištěné formě</t>
  </si>
  <si>
    <t>Elektronickou kopií</t>
  </si>
  <si>
    <t>Počet žádostí do jiných knihoven (0306)</t>
  </si>
  <si>
    <t>Počet žádostí z jiných knihoven celkem (0308)</t>
  </si>
  <si>
    <t>Počet žádostí do jiných knihoven (0309)</t>
  </si>
  <si>
    <t>a) údaje nebudou srovnatelné s předchozím výkazem,  kde se v tomto řádku uváděly počty výpůjček realizovaných prostřednictvím českých center pro mezinárodní meziknihovní výpůjční službu (NK ČR, NTK apod.)</t>
  </si>
  <si>
    <t>III. C Návštěvy</t>
  </si>
  <si>
    <t>Počet návštěv uživatelů v prostorách knihovny celkem</t>
  </si>
  <si>
    <t>A</t>
  </si>
  <si>
    <t>B</t>
  </si>
  <si>
    <t>C</t>
  </si>
  <si>
    <t>D</t>
  </si>
  <si>
    <t xml:space="preserve"> </t>
  </si>
  <si>
    <t>III. D Školení a výuka</t>
  </si>
  <si>
    <t>Počet hodin</t>
  </si>
  <si>
    <t>Počet účastníků</t>
  </si>
  <si>
    <t>Školení pro uživatele (0408)</t>
  </si>
  <si>
    <t>Výuka zajišťovaná knihovníky</t>
  </si>
  <si>
    <t>III. E Rešerše</t>
  </si>
  <si>
    <t>Počet zpracovaných rešerší (0401)</t>
  </si>
  <si>
    <t>Náklady na akvizici (0602)</t>
  </si>
  <si>
    <t>IV. Náklady (včetně DPH v Kč)</t>
  </si>
  <si>
    <t>b) metodu výpočtu označte indexem: A= výstup z počitadla turniketu      B = elektronické počitadlo</t>
  </si>
  <si>
    <t xml:space="preserve">                                                            </t>
  </si>
  <si>
    <t xml:space="preserve">                                                                  C = ruční počítání                               D = kvalifikovaný odhad</t>
  </si>
  <si>
    <t xml:space="preserve">                                                 </t>
  </si>
  <si>
    <r>
      <t>V tom podle</t>
    </r>
    <r>
      <rPr>
        <vertAlign val="superscript"/>
        <sz val="10"/>
        <rFont val="Arial CE"/>
        <family val="0"/>
      </rPr>
      <t>b</t>
    </r>
  </si>
  <si>
    <r>
      <t>Meziknihovní výpůjční služba na mezistátní úrovni (0307)</t>
    </r>
    <r>
      <rPr>
        <vertAlign val="superscript"/>
        <sz val="10"/>
        <rFont val="Arial CE"/>
        <family val="0"/>
      </rPr>
      <t>a</t>
    </r>
  </si>
  <si>
    <t>V ústřední knihovně</t>
  </si>
  <si>
    <t>V pobočkov. knihovnách</t>
  </si>
  <si>
    <t>Ne</t>
  </si>
  <si>
    <t>Ano</t>
  </si>
  <si>
    <r>
      <t xml:space="preserve">CELKEM </t>
    </r>
    <r>
      <rPr>
        <b/>
        <sz val="7"/>
        <rFont val="Arial CE"/>
        <family val="0"/>
      </rPr>
      <t>zapsané v ARL</t>
    </r>
  </si>
  <si>
    <r>
      <t>CELKEM</t>
    </r>
    <r>
      <rPr>
        <b/>
        <sz val="7"/>
        <rFont val="Arial CE"/>
        <family val="0"/>
      </rPr>
      <t xml:space="preserve"> nezapsané v ARL                         </t>
    </r>
  </si>
  <si>
    <r>
      <rPr>
        <b/>
        <sz val="10"/>
        <rFont val="Arial CE"/>
        <family val="0"/>
      </rPr>
      <t>CELKEM</t>
    </r>
    <r>
      <rPr>
        <sz val="10"/>
        <rFont val="Arial CE"/>
        <family val="0"/>
      </rPr>
      <t xml:space="preserve"> </t>
    </r>
    <r>
      <rPr>
        <sz val="7"/>
        <rFont val="Arial CE"/>
        <family val="0"/>
      </rPr>
      <t>vse</t>
    </r>
  </si>
  <si>
    <t>ANO</t>
  </si>
  <si>
    <t>NE</t>
  </si>
  <si>
    <t>STATISTICKÉ TABULKY KUP - 2013</t>
  </si>
  <si>
    <t>I a)  personální obsazení Knihovny UP podle dosaženého vzdělání - stav k 31.12.2013</t>
  </si>
  <si>
    <t>I b)  počet studentů     na jednotlivých fakultách v roce 2013</t>
  </si>
  <si>
    <t>POHYB FONDU V ROCE  2013 v  Knihovně UP *</t>
  </si>
  <si>
    <t>ČASOPISY ODEBÍRANÉ v r.  2013</t>
  </si>
  <si>
    <t xml:space="preserve"> PŘÍRUSTEK   2013                             </t>
  </si>
  <si>
    <t xml:space="preserve">Průměrný  počet absenčních výpůjček  v  KUP  na jednoho  čtenáře  v  roce  2013  - </t>
  </si>
  <si>
    <t>Počet založených dokumentů v ÚK v roce 2013  (sledováno elektronicky)  -</t>
  </si>
  <si>
    <t xml:space="preserve">Průměrný  počet  prezenčních  výpůjček  v  ÚK  na jednoho čtenáře  v  roce  2013   -   </t>
  </si>
  <si>
    <t>Fakulty</t>
  </si>
  <si>
    <t>V roce  2013 bylo do katalogu UP zapsáno 30.385 exemplářů = 24.475 titulů</t>
  </si>
  <si>
    <t xml:space="preserve">**    Dokumenty zakoupené pro Britské centrum jsou hrazeny z British Council. V roce 2013 byly zakoupeny dokumenty v celkové hodnotě     </t>
  </si>
  <si>
    <t>***   Dokumenty zakoupené pro ÚK jsou hrazeny z rozpočtu KUP</t>
  </si>
  <si>
    <t>*     Dokumenty jsou umístěny převážně na katedrách fakult</t>
  </si>
  <si>
    <t xml:space="preserve">* II a)  Tištěné a netištěné materiály - placeno z rozpočtu fakult  v Kč </t>
  </si>
  <si>
    <t>ÚK***</t>
  </si>
  <si>
    <t>BC **</t>
  </si>
  <si>
    <t>STAV FONDU K 31.12.2012</t>
  </si>
  <si>
    <t>STAV FONDU               K 31.12.2012</t>
  </si>
  <si>
    <t>STAV FONDU                    K 31.12.2012</t>
  </si>
  <si>
    <t>STAV FONDU                         K 31.12.2012</t>
  </si>
  <si>
    <t>VÝMĚNA + DAR                 + GRANTY</t>
  </si>
  <si>
    <t>FAKULTY + ÚK      + Britské centrum</t>
  </si>
  <si>
    <t>**  AV  MATERIÁLY   (mimo příloh)</t>
  </si>
  <si>
    <t>**    Do AV materiálu patří všechny typy netištěných materiálů s výjimkou databází</t>
  </si>
  <si>
    <t>***   Databáze jsou licenčně ošetřeny. Část databází je přístupná neomezeně pro celou UP, některé jsou určeny jen pro určité fakulty.</t>
  </si>
  <si>
    <t>*** VZDÁLENÝ                PŘÍSTUP</t>
  </si>
  <si>
    <t>PRŮMĚR VÝPŮJČEK             NA ČTENÁŘE</t>
  </si>
  <si>
    <t>IV c)  kopírky (vlastnictví) *</t>
  </si>
  <si>
    <t>IV b)  čtenáři</t>
  </si>
  <si>
    <t xml:space="preserve">MVS, a místa pro uživatele nejsou podle skutečnosti, ale jak vyžaduje program, aby údaje šly odeslat. </t>
  </si>
  <si>
    <t>Musí se nesmyslně sčítat.</t>
  </si>
  <si>
    <t xml:space="preserve">POZOR! Neodpovídá skutečnosti! </t>
  </si>
  <si>
    <t>IV A. Návštěvy</t>
  </si>
  <si>
    <t>IV B. Využití dalších služeb</t>
  </si>
  <si>
    <t>VI A. Otevírací doba</t>
  </si>
  <si>
    <t>VI B. Přístup k informačním zdrojům</t>
  </si>
  <si>
    <t>VI C. Technické vybavení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</si>
</sst>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#,##0.00\ &quot;Kč&quot;"/>
    <numFmt numFmtId="167" formatCode="0.0%"/>
    <numFmt numFmtId="168" formatCode="0.000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  <numFmt numFmtId="173" formatCode="[$€-2]\ #\ ##,000_);[Red]\([$€-2]\ #\ ##,000\)"/>
  </numFmts>
  <fonts count="10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6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.5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5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6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0"/>
    </font>
    <font>
      <b/>
      <sz val="8"/>
      <name val="Arial CE"/>
      <family val="2"/>
    </font>
    <font>
      <b/>
      <i/>
      <sz val="12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Arial CE"/>
      <family val="0"/>
    </font>
    <font>
      <sz val="10"/>
      <name val="Arial"/>
      <family val="2"/>
    </font>
    <font>
      <b/>
      <sz val="14"/>
      <color indexed="12"/>
      <name val="Arial CE"/>
      <family val="0"/>
    </font>
    <font>
      <sz val="12"/>
      <color indexed="12"/>
      <name val="Arial CE"/>
      <family val="0"/>
    </font>
    <font>
      <sz val="14"/>
      <color indexed="10"/>
      <name val="Arial CE"/>
      <family val="2"/>
    </font>
    <font>
      <b/>
      <sz val="24"/>
      <color indexed="10"/>
      <name val="Arial CE"/>
      <family val="0"/>
    </font>
    <font>
      <b/>
      <sz val="9"/>
      <name val="Times New Roman"/>
      <family val="1"/>
    </font>
    <font>
      <b/>
      <sz val="12"/>
      <color indexed="10"/>
      <name val="Arial CE"/>
      <family val="0"/>
    </font>
    <font>
      <sz val="7"/>
      <name val="Times New Roman"/>
      <family val="1"/>
    </font>
    <font>
      <i/>
      <sz val="9"/>
      <name val="Arial CE"/>
      <family val="0"/>
    </font>
    <font>
      <u val="single"/>
      <sz val="10"/>
      <color indexed="12"/>
      <name val="Arial CE"/>
      <family val="0"/>
    </font>
    <font>
      <sz val="10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vertAlign val="superscript"/>
      <sz val="10"/>
      <name val="Arial CE"/>
      <family val="0"/>
    </font>
    <font>
      <i/>
      <sz val="11"/>
      <name val="Arial CE"/>
      <family val="0"/>
    </font>
    <font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0"/>
    </font>
    <font>
      <sz val="10"/>
      <color indexed="60"/>
      <name val="Arial CE"/>
      <family val="2"/>
    </font>
    <font>
      <b/>
      <sz val="10"/>
      <color indexed="60"/>
      <name val="Arial CE"/>
      <family val="2"/>
    </font>
    <font>
      <i/>
      <sz val="10"/>
      <color indexed="10"/>
      <name val="Arial CE"/>
      <family val="0"/>
    </font>
    <font>
      <sz val="10"/>
      <color indexed="44"/>
      <name val="Arial CE"/>
      <family val="0"/>
    </font>
    <font>
      <b/>
      <sz val="10"/>
      <color indexed="44"/>
      <name val="Arial CE"/>
      <family val="0"/>
    </font>
    <font>
      <sz val="12"/>
      <color indexed="44"/>
      <name val="Arial CE"/>
      <family val="0"/>
    </font>
    <font>
      <sz val="7"/>
      <color indexed="44"/>
      <name val="Arial CE"/>
      <family val="0"/>
    </font>
    <font>
      <b/>
      <sz val="9"/>
      <color indexed="60"/>
      <name val="Arial CE"/>
      <family val="0"/>
    </font>
    <font>
      <sz val="9"/>
      <color indexed="60"/>
      <name val="Arial CE"/>
      <family val="0"/>
    </font>
    <font>
      <b/>
      <sz val="16"/>
      <color indexed="10"/>
      <name val="Arial C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rgb="FFFF0000"/>
      <name val="Arial CE"/>
      <family val="0"/>
    </font>
    <font>
      <sz val="10"/>
      <color rgb="FFFF0000"/>
      <name val="Arial CE"/>
      <family val="2"/>
    </font>
    <font>
      <b/>
      <sz val="10"/>
      <color rgb="FFFF0000"/>
      <name val="Arial CE"/>
      <family val="0"/>
    </font>
    <font>
      <sz val="10"/>
      <color rgb="FFC00000"/>
      <name val="Arial CE"/>
      <family val="2"/>
    </font>
    <font>
      <b/>
      <sz val="10"/>
      <color rgb="FFC00000"/>
      <name val="Arial CE"/>
      <family val="2"/>
    </font>
    <font>
      <i/>
      <sz val="10"/>
      <color rgb="FFFF0000"/>
      <name val="Arial CE"/>
      <family val="0"/>
    </font>
    <font>
      <sz val="10"/>
      <color theme="3" tint="0.5999600291252136"/>
      <name val="Arial CE"/>
      <family val="0"/>
    </font>
    <font>
      <b/>
      <sz val="10"/>
      <color theme="3" tint="0.5999600291252136"/>
      <name val="Arial CE"/>
      <family val="0"/>
    </font>
    <font>
      <sz val="12"/>
      <color theme="3" tint="0.5999600291252136"/>
      <name val="Arial CE"/>
      <family val="0"/>
    </font>
    <font>
      <sz val="7"/>
      <color theme="3" tint="0.5999600291252136"/>
      <name val="Arial CE"/>
      <family val="0"/>
    </font>
    <font>
      <b/>
      <sz val="9"/>
      <color rgb="FFC00000"/>
      <name val="Arial CE"/>
      <family val="0"/>
    </font>
    <font>
      <sz val="9"/>
      <color rgb="FFC00000"/>
      <name val="Arial CE"/>
      <family val="0"/>
    </font>
    <font>
      <b/>
      <sz val="16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1135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 vertical="justify"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 horizontal="justify" vertical="center"/>
    </xf>
    <xf numFmtId="0" fontId="1" fillId="0" borderId="1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1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7" fillId="33" borderId="0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7" fillId="33" borderId="0" xfId="0" applyFont="1" applyFill="1" applyBorder="1" applyAlignment="1">
      <alignment horizontal="left" vertical="center" wrapText="1"/>
    </xf>
    <xf numFmtId="0" fontId="16" fillId="33" borderId="0" xfId="0" applyFont="1" applyFill="1" applyAlignment="1">
      <alignment wrapText="1"/>
    </xf>
    <xf numFmtId="0" fontId="1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0" fontId="4" fillId="33" borderId="0" xfId="0" applyFont="1" applyFill="1" applyBorder="1" applyAlignment="1">
      <alignment horizontal="left" indent="2"/>
    </xf>
    <xf numFmtId="49" fontId="4" fillId="33" borderId="0" xfId="0" applyNumberFormat="1" applyFont="1" applyFill="1" applyBorder="1" applyAlignment="1">
      <alignment horizontal="left" indent="2"/>
    </xf>
    <xf numFmtId="0" fontId="27" fillId="33" borderId="0" xfId="0" applyFont="1" applyFill="1" applyBorder="1" applyAlignment="1">
      <alignment horizontal="left" indent="2"/>
    </xf>
    <xf numFmtId="3" fontId="0" fillId="33" borderId="17" xfId="0" applyNumberFormat="1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right"/>
    </xf>
    <xf numFmtId="0" fontId="13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right"/>
    </xf>
    <xf numFmtId="0" fontId="0" fillId="33" borderId="18" xfId="0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 vertical="center"/>
    </xf>
    <xf numFmtId="4" fontId="8" fillId="33" borderId="0" xfId="0" applyNumberFormat="1" applyFont="1" applyFill="1" applyAlignment="1" applyProtection="1">
      <alignment/>
      <protection locked="0"/>
    </xf>
    <xf numFmtId="4" fontId="8" fillId="33" borderId="0" xfId="0" applyNumberFormat="1" applyFont="1" applyFill="1" applyAlignment="1" applyProtection="1">
      <alignment horizontal="left"/>
      <protection locked="0"/>
    </xf>
    <xf numFmtId="4" fontId="8" fillId="33" borderId="0" xfId="0" applyNumberFormat="1" applyFont="1" applyFill="1" applyAlignment="1" applyProtection="1">
      <alignment horizontal="center"/>
      <protection locked="0"/>
    </xf>
    <xf numFmtId="4" fontId="1" fillId="33" borderId="0" xfId="0" applyNumberFormat="1" applyFont="1" applyFill="1" applyAlignment="1" applyProtection="1">
      <alignment horizontal="center"/>
      <protection locked="0"/>
    </xf>
    <xf numFmtId="4" fontId="1" fillId="33" borderId="0" xfId="0" applyNumberFormat="1" applyFont="1" applyFill="1" applyAlignment="1" applyProtection="1">
      <alignment horizontal="left"/>
      <protection locked="0"/>
    </xf>
    <xf numFmtId="4" fontId="0" fillId="33" borderId="0" xfId="0" applyNumberFormat="1" applyFill="1" applyAlignment="1" applyProtection="1">
      <alignment horizontal="left"/>
      <protection locked="0"/>
    </xf>
    <xf numFmtId="4" fontId="0" fillId="33" borderId="0" xfId="0" applyNumberFormat="1" applyFill="1" applyAlignment="1" applyProtection="1">
      <alignment horizontal="center"/>
      <protection locked="0"/>
    </xf>
    <xf numFmtId="4" fontId="0" fillId="33" borderId="0" xfId="0" applyNumberFormat="1" applyFill="1" applyAlignment="1" applyProtection="1">
      <alignment horizontal="centerContinuous"/>
      <protection locked="0"/>
    </xf>
    <xf numFmtId="4" fontId="0" fillId="33" borderId="0" xfId="0" applyNumberFormat="1" applyFill="1" applyAlignment="1" applyProtection="1">
      <alignment/>
      <protection locked="0"/>
    </xf>
    <xf numFmtId="4" fontId="7" fillId="33" borderId="0" xfId="0" applyNumberFormat="1" applyFont="1" applyFill="1" applyAlignment="1" applyProtection="1">
      <alignment horizontal="left"/>
      <protection locked="0"/>
    </xf>
    <xf numFmtId="4" fontId="4" fillId="33" borderId="0" xfId="0" applyNumberFormat="1" applyFont="1" applyFill="1" applyAlignment="1" applyProtection="1">
      <alignment horizontal="left"/>
      <protection locked="0"/>
    </xf>
    <xf numFmtId="4" fontId="0" fillId="33" borderId="0" xfId="0" applyNumberFormat="1" applyFont="1" applyFill="1" applyAlignment="1" applyProtection="1">
      <alignment horizontal="left"/>
      <protection locked="0"/>
    </xf>
    <xf numFmtId="4" fontId="6" fillId="33" borderId="0" xfId="0" applyNumberFormat="1" applyFont="1" applyFill="1" applyAlignment="1" applyProtection="1">
      <alignment/>
      <protection locked="0"/>
    </xf>
    <xf numFmtId="4" fontId="6" fillId="33" borderId="14" xfId="0" applyNumberFormat="1" applyFont="1" applyFill="1" applyBorder="1" applyAlignment="1" applyProtection="1">
      <alignment horizontal="center"/>
      <protection locked="0"/>
    </xf>
    <xf numFmtId="4" fontId="6" fillId="33" borderId="19" xfId="0" applyNumberFormat="1" applyFont="1" applyFill="1" applyBorder="1" applyAlignment="1" applyProtection="1">
      <alignment horizontal="center"/>
      <protection locked="0"/>
    </xf>
    <xf numFmtId="4" fontId="6" fillId="33" borderId="20" xfId="0" applyNumberFormat="1" applyFont="1" applyFill="1" applyBorder="1" applyAlignment="1" applyProtection="1">
      <alignment horizontal="center"/>
      <protection locked="0"/>
    </xf>
    <xf numFmtId="4" fontId="0" fillId="33" borderId="11" xfId="0" applyNumberFormat="1" applyFill="1" applyBorder="1" applyAlignment="1" applyProtection="1">
      <alignment/>
      <protection locked="0"/>
    </xf>
    <xf numFmtId="4" fontId="0" fillId="33" borderId="16" xfId="0" applyNumberFormat="1" applyFill="1" applyBorder="1" applyAlignment="1" applyProtection="1">
      <alignment/>
      <protection locked="0"/>
    </xf>
    <xf numFmtId="4" fontId="1" fillId="33" borderId="0" xfId="0" applyNumberFormat="1" applyFont="1" applyFill="1" applyAlignment="1" applyProtection="1">
      <alignment/>
      <protection locked="0"/>
    </xf>
    <xf numFmtId="4" fontId="0" fillId="33" borderId="0" xfId="0" applyNumberFormat="1" applyFill="1" applyBorder="1" applyAlignment="1" applyProtection="1">
      <alignment/>
      <protection locked="0"/>
    </xf>
    <xf numFmtId="4" fontId="0" fillId="33" borderId="0" xfId="0" applyNumberFormat="1" applyFill="1" applyBorder="1" applyAlignment="1" applyProtection="1">
      <alignment horizontal="center"/>
      <protection locked="0"/>
    </xf>
    <xf numFmtId="4" fontId="0" fillId="33" borderId="0" xfId="0" applyNumberFormat="1" applyFill="1" applyBorder="1" applyAlignment="1" applyProtection="1">
      <alignment vertical="center"/>
      <protection locked="0"/>
    </xf>
    <xf numFmtId="4" fontId="6" fillId="33" borderId="0" xfId="0" applyNumberFormat="1" applyFont="1" applyFill="1" applyBorder="1" applyAlignment="1" applyProtection="1">
      <alignment/>
      <protection locked="0"/>
    </xf>
    <xf numFmtId="4" fontId="6" fillId="33" borderId="0" xfId="0" applyNumberFormat="1" applyFont="1" applyFill="1" applyAlignment="1" applyProtection="1">
      <alignment horizontal="center"/>
      <protection locked="0"/>
    </xf>
    <xf numFmtId="4" fontId="7" fillId="33" borderId="0" xfId="0" applyNumberFormat="1" applyFont="1" applyFill="1" applyBorder="1" applyAlignment="1" applyProtection="1">
      <alignment horizontal="left"/>
      <protection locked="0"/>
    </xf>
    <xf numFmtId="4" fontId="1" fillId="33" borderId="0" xfId="0" applyNumberFormat="1" applyFont="1" applyFill="1" applyBorder="1" applyAlignment="1" applyProtection="1">
      <alignment horizontal="left"/>
      <protection locked="0"/>
    </xf>
    <xf numFmtId="4" fontId="26" fillId="33" borderId="0" xfId="0" applyNumberFormat="1" applyFont="1" applyFill="1" applyAlignment="1" applyProtection="1">
      <alignment horizontal="left"/>
      <protection locked="0"/>
    </xf>
    <xf numFmtId="4" fontId="26" fillId="33" borderId="0" xfId="0" applyNumberFormat="1" applyFont="1" applyFill="1" applyAlignment="1" applyProtection="1">
      <alignment/>
      <protection locked="0"/>
    </xf>
    <xf numFmtId="4" fontId="6" fillId="33" borderId="0" xfId="0" applyNumberFormat="1" applyFont="1" applyFill="1" applyBorder="1" applyAlignment="1" applyProtection="1">
      <alignment horizontal="center"/>
      <protection locked="0"/>
    </xf>
    <xf numFmtId="4" fontId="6" fillId="33" borderId="21" xfId="0" applyNumberFormat="1" applyFont="1" applyFill="1" applyBorder="1" applyAlignment="1" applyProtection="1">
      <alignment horizontal="justify" vertical="center"/>
      <protection locked="0"/>
    </xf>
    <xf numFmtId="4" fontId="0" fillId="33" borderId="18" xfId="0" applyNumberFormat="1" applyFill="1" applyBorder="1" applyAlignment="1" applyProtection="1">
      <alignment/>
      <protection locked="0"/>
    </xf>
    <xf numFmtId="4" fontId="12" fillId="33" borderId="10" xfId="0" applyNumberFormat="1" applyFont="1" applyFill="1" applyBorder="1" applyAlignment="1" applyProtection="1">
      <alignment/>
      <protection locked="0"/>
    </xf>
    <xf numFmtId="4" fontId="18" fillId="33" borderId="0" xfId="0" applyNumberFormat="1" applyFont="1" applyFill="1" applyAlignment="1" applyProtection="1">
      <alignment horizontal="justify" vertical="top" wrapText="1"/>
      <protection locked="0"/>
    </xf>
    <xf numFmtId="4" fontId="18" fillId="33" borderId="0" xfId="0" applyNumberFormat="1" applyFont="1" applyFill="1" applyBorder="1" applyAlignment="1" applyProtection="1">
      <alignment horizontal="justify" vertical="top" wrapText="1"/>
      <protection locked="0"/>
    </xf>
    <xf numFmtId="3" fontId="8" fillId="33" borderId="0" xfId="0" applyNumberFormat="1" applyFont="1" applyFill="1" applyAlignment="1" applyProtection="1">
      <alignment horizontal="left"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9" fillId="33" borderId="0" xfId="0" applyNumberFormat="1" applyFont="1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0" fillId="34" borderId="0" xfId="0" applyNumberForma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/>
      <protection locked="0"/>
    </xf>
    <xf numFmtId="3" fontId="20" fillId="33" borderId="22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13" xfId="0" applyNumberFormat="1" applyFill="1" applyBorder="1" applyAlignment="1" applyProtection="1">
      <alignment horizontal="left"/>
      <protection locked="0"/>
    </xf>
    <xf numFmtId="3" fontId="0" fillId="33" borderId="11" xfId="0" applyNumberFormat="1" applyFill="1" applyBorder="1" applyAlignment="1" applyProtection="1">
      <alignment horizontal="left"/>
      <protection locked="0"/>
    </xf>
    <xf numFmtId="3" fontId="0" fillId="33" borderId="12" xfId="0" applyNumberFormat="1" applyFill="1" applyBorder="1" applyAlignment="1" applyProtection="1">
      <alignment horizontal="left"/>
      <protection locked="0"/>
    </xf>
    <xf numFmtId="4" fontId="0" fillId="34" borderId="0" xfId="0" applyNumberFormat="1" applyFill="1" applyBorder="1" applyAlignment="1" applyProtection="1">
      <alignment/>
      <protection locked="0"/>
    </xf>
    <xf numFmtId="3" fontId="1" fillId="33" borderId="1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 horizontal="left"/>
      <protection locked="0"/>
    </xf>
    <xf numFmtId="3" fontId="0" fillId="34" borderId="0" xfId="0" applyNumberFormat="1" applyFill="1" applyBorder="1" applyAlignment="1" applyProtection="1">
      <alignment horizontal="centerContinuous" vertical="center"/>
      <protection locked="0"/>
    </xf>
    <xf numFmtId="3" fontId="5" fillId="34" borderId="0" xfId="0" applyNumberFormat="1" applyFont="1" applyFill="1" applyBorder="1" applyAlignment="1" applyProtection="1">
      <alignment horizontal="centerContinuous" vertical="center"/>
      <protection locked="0"/>
    </xf>
    <xf numFmtId="3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33" borderId="0" xfId="0" applyNumberFormat="1" applyFont="1" applyFill="1" applyAlignment="1" applyProtection="1">
      <alignment/>
      <protection locked="0"/>
    </xf>
    <xf numFmtId="3" fontId="0" fillId="34" borderId="13" xfId="0" applyNumberFormat="1" applyFill="1" applyBorder="1" applyAlignment="1" applyProtection="1">
      <alignment/>
      <protection locked="0"/>
    </xf>
    <xf numFmtId="3" fontId="13" fillId="33" borderId="22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11" xfId="0" applyNumberFormat="1" applyFill="1" applyBorder="1" applyAlignment="1" applyProtection="1">
      <alignment/>
      <protection locked="0"/>
    </xf>
    <xf numFmtId="3" fontId="0" fillId="34" borderId="12" xfId="0" applyNumberFormat="1" applyFill="1" applyBorder="1" applyAlignment="1" applyProtection="1">
      <alignment/>
      <protection locked="0"/>
    </xf>
    <xf numFmtId="3" fontId="1" fillId="34" borderId="10" xfId="0" applyNumberFormat="1" applyFont="1" applyFill="1" applyBorder="1" applyAlignment="1" applyProtection="1">
      <alignment/>
      <protection locked="0"/>
    </xf>
    <xf numFmtId="3" fontId="1" fillId="34" borderId="0" xfId="0" applyNumberFormat="1" applyFont="1" applyFill="1" applyBorder="1" applyAlignment="1" applyProtection="1">
      <alignment/>
      <protection locked="0"/>
    </xf>
    <xf numFmtId="3" fontId="7" fillId="34" borderId="0" xfId="0" applyNumberFormat="1" applyFont="1" applyFill="1" applyBorder="1" applyAlignment="1" applyProtection="1">
      <alignment/>
      <protection locked="0"/>
    </xf>
    <xf numFmtId="3" fontId="1" fillId="34" borderId="0" xfId="0" applyNumberFormat="1" applyFont="1" applyFill="1" applyBorder="1" applyAlignment="1" applyProtection="1">
      <alignment horizontal="centerContinuous"/>
      <protection locked="0"/>
    </xf>
    <xf numFmtId="3" fontId="1" fillId="34" borderId="10" xfId="0" applyNumberFormat="1" applyFont="1" applyFill="1" applyBorder="1" applyAlignment="1" applyProtection="1">
      <alignment/>
      <protection locked="0"/>
    </xf>
    <xf numFmtId="4" fontId="1" fillId="34" borderId="0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3" fontId="7" fillId="33" borderId="0" xfId="0" applyNumberFormat="1" applyFont="1" applyFill="1" applyAlignment="1" applyProtection="1">
      <alignment horizontal="left"/>
      <protection locked="0"/>
    </xf>
    <xf numFmtId="4" fontId="7" fillId="34" borderId="0" xfId="0" applyNumberFormat="1" applyFont="1" applyFill="1" applyBorder="1" applyAlignment="1" applyProtection="1">
      <alignment horizontal="left"/>
      <protection locked="0"/>
    </xf>
    <xf numFmtId="3" fontId="7" fillId="34" borderId="0" xfId="0" applyNumberFormat="1" applyFont="1" applyFill="1" applyBorder="1" applyAlignment="1" applyProtection="1">
      <alignment horizontal="left"/>
      <protection locked="0"/>
    </xf>
    <xf numFmtId="2" fontId="0" fillId="34" borderId="11" xfId="0" applyNumberFormat="1" applyFill="1" applyBorder="1" applyAlignment="1" applyProtection="1">
      <alignment/>
      <protection/>
    </xf>
    <xf numFmtId="2" fontId="1" fillId="34" borderId="10" xfId="0" applyNumberFormat="1" applyFont="1" applyFill="1" applyBorder="1" applyAlignment="1" applyProtection="1">
      <alignment/>
      <protection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0" fillId="33" borderId="24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3" fontId="0" fillId="33" borderId="25" xfId="0" applyNumberFormat="1" applyFill="1" applyBorder="1" applyAlignment="1" applyProtection="1">
      <alignment horizontal="right" indent="1"/>
      <protection locked="0"/>
    </xf>
    <xf numFmtId="3" fontId="0" fillId="33" borderId="26" xfId="0" applyNumberFormat="1" applyFill="1" applyBorder="1" applyAlignment="1" applyProtection="1">
      <alignment horizontal="right" indent="1"/>
      <protection locked="0"/>
    </xf>
    <xf numFmtId="3" fontId="0" fillId="33" borderId="27" xfId="0" applyNumberFormat="1" applyFill="1" applyBorder="1" applyAlignment="1" applyProtection="1">
      <alignment horizontal="right" indent="1"/>
      <protection locked="0"/>
    </xf>
    <xf numFmtId="3" fontId="0" fillId="33" borderId="28" xfId="0" applyNumberFormat="1" applyFill="1" applyBorder="1" applyAlignment="1" applyProtection="1">
      <alignment horizontal="right" indent="1"/>
      <protection locked="0"/>
    </xf>
    <xf numFmtId="3" fontId="0" fillId="33" borderId="29" xfId="0" applyNumberFormat="1" applyFill="1" applyBorder="1" applyAlignment="1" applyProtection="1">
      <alignment horizontal="right" indent="1"/>
      <protection locked="0"/>
    </xf>
    <xf numFmtId="3" fontId="0" fillId="33" borderId="30" xfId="0" applyNumberFormat="1" applyFill="1" applyBorder="1" applyAlignment="1" applyProtection="1">
      <alignment horizontal="right" indent="1"/>
      <protection locked="0"/>
    </xf>
    <xf numFmtId="3" fontId="0" fillId="33" borderId="31" xfId="0" applyNumberFormat="1" applyFill="1" applyBorder="1" applyAlignment="1" applyProtection="1">
      <alignment horizontal="right" indent="1"/>
      <protection locked="0"/>
    </xf>
    <xf numFmtId="3" fontId="0" fillId="33" borderId="17" xfId="0" applyNumberFormat="1" applyFill="1" applyBorder="1" applyAlignment="1" applyProtection="1">
      <alignment horizontal="right" indent="1"/>
      <protection locked="0"/>
    </xf>
    <xf numFmtId="3" fontId="0" fillId="33" borderId="32" xfId="0" applyNumberFormat="1" applyFill="1" applyBorder="1" applyAlignment="1" applyProtection="1">
      <alignment horizontal="right" indent="1"/>
      <protection locked="0"/>
    </xf>
    <xf numFmtId="3" fontId="0" fillId="33" borderId="33" xfId="0" applyNumberFormat="1" applyFill="1" applyBorder="1" applyAlignment="1" applyProtection="1">
      <alignment horizontal="right" indent="1"/>
      <protection locked="0"/>
    </xf>
    <xf numFmtId="3" fontId="0" fillId="33" borderId="24" xfId="0" applyNumberFormat="1" applyFill="1" applyBorder="1" applyAlignment="1" applyProtection="1">
      <alignment horizontal="right" indent="1"/>
      <protection locked="0"/>
    </xf>
    <xf numFmtId="3" fontId="0" fillId="33" borderId="34" xfId="0" applyNumberFormat="1" applyFill="1" applyBorder="1" applyAlignment="1" applyProtection="1">
      <alignment horizontal="right" indent="1"/>
      <protection locked="0"/>
    </xf>
    <xf numFmtId="3" fontId="1" fillId="33" borderId="35" xfId="0" applyNumberFormat="1" applyFont="1" applyFill="1" applyBorder="1" applyAlignment="1" applyProtection="1">
      <alignment horizontal="right" indent="1"/>
      <protection/>
    </xf>
    <xf numFmtId="3" fontId="1" fillId="33" borderId="36" xfId="0" applyNumberFormat="1" applyFont="1" applyFill="1" applyBorder="1" applyAlignment="1" applyProtection="1">
      <alignment horizontal="right" indent="1"/>
      <protection/>
    </xf>
    <xf numFmtId="3" fontId="1" fillId="33" borderId="20" xfId="0" applyNumberFormat="1" applyFont="1" applyFill="1" applyBorder="1" applyAlignment="1" applyProtection="1">
      <alignment horizontal="right" indent="1"/>
      <protection/>
    </xf>
    <xf numFmtId="3" fontId="1" fillId="33" borderId="19" xfId="0" applyNumberFormat="1" applyFont="1" applyFill="1" applyBorder="1" applyAlignment="1" applyProtection="1">
      <alignment horizontal="right" indent="1"/>
      <protection/>
    </xf>
    <xf numFmtId="3" fontId="0" fillId="34" borderId="37" xfId="0" applyNumberFormat="1" applyFill="1" applyBorder="1" applyAlignment="1" applyProtection="1">
      <alignment/>
      <protection locked="0"/>
    </xf>
    <xf numFmtId="3" fontId="0" fillId="34" borderId="38" xfId="0" applyNumberFormat="1" applyFill="1" applyBorder="1" applyAlignment="1" applyProtection="1">
      <alignment/>
      <protection locked="0"/>
    </xf>
    <xf numFmtId="3" fontId="0" fillId="34" borderId="39" xfId="0" applyNumberFormat="1" applyFill="1" applyBorder="1" applyAlignment="1" applyProtection="1">
      <alignment/>
      <protection locked="0"/>
    </xf>
    <xf numFmtId="3" fontId="1" fillId="34" borderId="35" xfId="0" applyNumberFormat="1" applyFon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 horizontal="right" indent="1"/>
      <protection locked="0"/>
    </xf>
    <xf numFmtId="0" fontId="0" fillId="33" borderId="29" xfId="0" applyFont="1" applyFill="1" applyBorder="1" applyAlignment="1" applyProtection="1">
      <alignment horizontal="right" indent="1"/>
      <protection locked="0"/>
    </xf>
    <xf numFmtId="0" fontId="1" fillId="33" borderId="13" xfId="0" applyFont="1" applyFill="1" applyBorder="1" applyAlignment="1" applyProtection="1">
      <alignment horizontal="right" indent="1"/>
      <protection/>
    </xf>
    <xf numFmtId="0" fontId="0" fillId="33" borderId="17" xfId="0" applyFont="1" applyFill="1" applyBorder="1" applyAlignment="1" applyProtection="1">
      <alignment horizontal="right" indent="1"/>
      <protection locked="0"/>
    </xf>
    <xf numFmtId="0" fontId="0" fillId="33" borderId="24" xfId="0" applyFill="1" applyBorder="1" applyAlignment="1" applyProtection="1">
      <alignment horizontal="right" indent="1"/>
      <protection locked="0"/>
    </xf>
    <xf numFmtId="0" fontId="1" fillId="33" borderId="14" xfId="0" applyFont="1" applyFill="1" applyBorder="1" applyAlignment="1" applyProtection="1">
      <alignment horizontal="right" indent="1"/>
      <protection/>
    </xf>
    <xf numFmtId="0" fontId="1" fillId="33" borderId="36" xfId="0" applyFont="1" applyFill="1" applyBorder="1" applyAlignment="1" applyProtection="1">
      <alignment horizontal="right" indent="1"/>
      <protection/>
    </xf>
    <xf numFmtId="0" fontId="1" fillId="33" borderId="10" xfId="0" applyFont="1" applyFill="1" applyBorder="1" applyAlignment="1" applyProtection="1">
      <alignment horizontal="right" indent="1"/>
      <protection/>
    </xf>
    <xf numFmtId="0" fontId="0" fillId="0" borderId="11" xfId="0" applyBorder="1" applyAlignment="1" applyProtection="1">
      <alignment horizontal="right" indent="1"/>
      <protection locked="0"/>
    </xf>
    <xf numFmtId="0" fontId="1" fillId="0" borderId="10" xfId="0" applyFont="1" applyBorder="1" applyAlignment="1" applyProtection="1">
      <alignment horizontal="right" indent="1"/>
      <protection/>
    </xf>
    <xf numFmtId="0" fontId="0" fillId="33" borderId="40" xfId="0" applyFont="1" applyFill="1" applyBorder="1" applyAlignment="1" applyProtection="1">
      <alignment horizontal="right" indent="1"/>
      <protection locked="0"/>
    </xf>
    <xf numFmtId="0" fontId="0" fillId="33" borderId="41" xfId="0" applyFont="1" applyFill="1" applyBorder="1" applyAlignment="1" applyProtection="1">
      <alignment horizontal="right" indent="1"/>
      <protection locked="0"/>
    </xf>
    <xf numFmtId="0" fontId="0" fillId="33" borderId="41" xfId="0" applyFill="1" applyBorder="1" applyAlignment="1" applyProtection="1">
      <alignment horizontal="right" indent="1"/>
      <protection locked="0"/>
    </xf>
    <xf numFmtId="0" fontId="0" fillId="33" borderId="42" xfId="0" applyFont="1" applyFill="1" applyBorder="1" applyAlignment="1" applyProtection="1">
      <alignment horizontal="right" indent="1"/>
      <protection locked="0"/>
    </xf>
    <xf numFmtId="0" fontId="1" fillId="33" borderId="23" xfId="0" applyFont="1" applyFill="1" applyBorder="1" applyAlignment="1" applyProtection="1">
      <alignment horizontal="right" indent="1"/>
      <protection/>
    </xf>
    <xf numFmtId="0" fontId="0" fillId="33" borderId="43" xfId="0" applyFill="1" applyBorder="1" applyAlignment="1" applyProtection="1">
      <alignment horizontal="right" indent="1"/>
      <protection locked="0"/>
    </xf>
    <xf numFmtId="0" fontId="0" fillId="33" borderId="30" xfId="0" applyFill="1" applyBorder="1" applyAlignment="1" applyProtection="1">
      <alignment horizontal="right" indent="1"/>
      <protection locked="0"/>
    </xf>
    <xf numFmtId="0" fontId="0" fillId="33" borderId="32" xfId="0" applyFill="1" applyBorder="1" applyAlignment="1" applyProtection="1">
      <alignment horizontal="right" indent="1"/>
      <protection locked="0"/>
    </xf>
    <xf numFmtId="0" fontId="0" fillId="33" borderId="44" xfId="0" applyFill="1" applyBorder="1" applyAlignment="1" applyProtection="1">
      <alignment horizontal="right" indent="1"/>
      <protection locked="0"/>
    </xf>
    <xf numFmtId="0" fontId="0" fillId="33" borderId="45" xfId="0" applyFill="1" applyBorder="1" applyAlignment="1" applyProtection="1">
      <alignment horizontal="right" indent="1"/>
      <protection locked="0"/>
    </xf>
    <xf numFmtId="0" fontId="0" fillId="33" borderId="34" xfId="0" applyFill="1" applyBorder="1" applyAlignment="1" applyProtection="1">
      <alignment horizontal="right" indent="1"/>
      <protection locked="0"/>
    </xf>
    <xf numFmtId="0" fontId="1" fillId="33" borderId="19" xfId="0" applyFont="1" applyFill="1" applyBorder="1" applyAlignment="1" applyProtection="1">
      <alignment horizontal="right" indent="1"/>
      <protection/>
    </xf>
    <xf numFmtId="0" fontId="1" fillId="33" borderId="20" xfId="0" applyFont="1" applyFill="1" applyBorder="1" applyAlignment="1" applyProtection="1">
      <alignment horizontal="right" indent="1"/>
      <protection/>
    </xf>
    <xf numFmtId="0" fontId="13" fillId="33" borderId="46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 applyProtection="1">
      <alignment horizontal="left"/>
      <protection locked="0"/>
    </xf>
    <xf numFmtId="3" fontId="13" fillId="33" borderId="47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26" xfId="0" applyNumberFormat="1" applyFont="1" applyFill="1" applyBorder="1" applyAlignment="1" applyProtection="1">
      <alignment horizontal="right" indent="1"/>
      <protection locked="0"/>
    </xf>
    <xf numFmtId="3" fontId="1" fillId="33" borderId="15" xfId="0" applyNumberFormat="1" applyFont="1" applyFill="1" applyBorder="1" applyAlignment="1" applyProtection="1">
      <alignment horizontal="right" indent="1"/>
      <protection/>
    </xf>
    <xf numFmtId="3" fontId="2" fillId="33" borderId="24" xfId="0" applyNumberFormat="1" applyFont="1" applyFill="1" applyBorder="1" applyAlignment="1" applyProtection="1">
      <alignment horizontal="right" indent="1"/>
      <protection/>
    </xf>
    <xf numFmtId="3" fontId="1" fillId="33" borderId="48" xfId="0" applyNumberFormat="1" applyFont="1" applyFill="1" applyBorder="1" applyAlignment="1" applyProtection="1">
      <alignment horizontal="right" indent="1"/>
      <protection/>
    </xf>
    <xf numFmtId="3" fontId="0" fillId="33" borderId="24" xfId="0" applyNumberFormat="1" applyFont="1" applyFill="1" applyBorder="1" applyAlignment="1" applyProtection="1">
      <alignment horizontal="right" indent="1"/>
      <protection locked="0"/>
    </xf>
    <xf numFmtId="3" fontId="0" fillId="33" borderId="49" xfId="0" applyNumberFormat="1" applyFont="1" applyFill="1" applyBorder="1" applyAlignment="1" applyProtection="1">
      <alignment horizontal="right" indent="1"/>
      <protection locked="0"/>
    </xf>
    <xf numFmtId="3" fontId="1" fillId="33" borderId="11" xfId="0" applyNumberFormat="1" applyFont="1" applyFill="1" applyBorder="1" applyAlignment="1" applyProtection="1">
      <alignment horizontal="right" indent="1"/>
      <protection/>
    </xf>
    <xf numFmtId="3" fontId="2" fillId="33" borderId="24" xfId="0" applyNumberFormat="1" applyFont="1" applyFill="1" applyBorder="1" applyAlignment="1" applyProtection="1">
      <alignment horizontal="right" indent="1"/>
      <protection/>
    </xf>
    <xf numFmtId="3" fontId="3" fillId="33" borderId="12" xfId="0" applyNumberFormat="1" applyFont="1" applyFill="1" applyBorder="1" applyAlignment="1" applyProtection="1">
      <alignment horizontal="right" indent="1"/>
      <protection/>
    </xf>
    <xf numFmtId="3" fontId="0" fillId="33" borderId="43" xfId="0" applyNumberFormat="1" applyFont="1" applyFill="1" applyBorder="1" applyAlignment="1" applyProtection="1">
      <alignment horizontal="right" indent="1"/>
      <protection locked="0"/>
    </xf>
    <xf numFmtId="3" fontId="0" fillId="33" borderId="17" xfId="0" applyNumberFormat="1" applyFont="1" applyFill="1" applyBorder="1" applyAlignment="1" applyProtection="1">
      <alignment horizontal="right" indent="1"/>
      <protection locked="0"/>
    </xf>
    <xf numFmtId="3" fontId="0" fillId="33" borderId="44" xfId="0" applyNumberFormat="1" applyFont="1" applyFill="1" applyBorder="1" applyAlignment="1" applyProtection="1">
      <alignment horizontal="right" indent="1"/>
      <protection locked="0"/>
    </xf>
    <xf numFmtId="3" fontId="0" fillId="33" borderId="0" xfId="0" applyNumberFormat="1" applyFont="1" applyFill="1" applyBorder="1" applyAlignment="1" applyProtection="1">
      <alignment horizontal="center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2" fillId="33" borderId="50" xfId="0" applyNumberFormat="1" applyFont="1" applyFill="1" applyBorder="1" applyAlignment="1" applyProtection="1">
      <alignment horizontal="right" indent="1"/>
      <protection/>
    </xf>
    <xf numFmtId="3" fontId="2" fillId="33" borderId="51" xfId="0" applyNumberFormat="1" applyFont="1" applyFill="1" applyBorder="1" applyAlignment="1" applyProtection="1">
      <alignment horizontal="right" indent="1"/>
      <protection/>
    </xf>
    <xf numFmtId="3" fontId="0" fillId="33" borderId="22" xfId="0" applyNumberFormat="1" applyFont="1" applyFill="1" applyBorder="1" applyAlignment="1" applyProtection="1">
      <alignment horizontal="right" indent="1"/>
      <protection locked="0"/>
    </xf>
    <xf numFmtId="3" fontId="7" fillId="33" borderId="0" xfId="0" applyNumberFormat="1" applyFont="1" applyFill="1" applyAlignment="1" applyProtection="1">
      <alignment horizontal="left"/>
      <protection locked="0"/>
    </xf>
    <xf numFmtId="3" fontId="1" fillId="33" borderId="0" xfId="0" applyNumberFormat="1" applyFont="1" applyFill="1" applyAlignment="1" applyProtection="1">
      <alignment/>
      <protection locked="0"/>
    </xf>
    <xf numFmtId="3" fontId="0" fillId="33" borderId="31" xfId="0" applyNumberFormat="1" applyFont="1" applyFill="1" applyBorder="1" applyAlignment="1" applyProtection="1">
      <alignment horizontal="right" indent="1"/>
      <protection locked="0"/>
    </xf>
    <xf numFmtId="3" fontId="0" fillId="33" borderId="0" xfId="0" applyNumberFormat="1" applyFont="1" applyFill="1" applyBorder="1" applyAlignment="1" applyProtection="1">
      <alignment horizontal="right" indent="1"/>
      <protection locked="0"/>
    </xf>
    <xf numFmtId="3" fontId="0" fillId="33" borderId="52" xfId="0" applyNumberFormat="1" applyFont="1" applyFill="1" applyBorder="1" applyAlignment="1" applyProtection="1">
      <alignment horizontal="right" indent="1"/>
      <protection locked="0"/>
    </xf>
    <xf numFmtId="3" fontId="0" fillId="33" borderId="0" xfId="0" applyNumberFormat="1" applyFill="1" applyBorder="1" applyAlignment="1" applyProtection="1">
      <alignment horizontal="right" indent="1"/>
      <protection locked="0"/>
    </xf>
    <xf numFmtId="3" fontId="1" fillId="33" borderId="10" xfId="0" applyNumberFormat="1" applyFont="1" applyFill="1" applyBorder="1" applyAlignment="1" applyProtection="1">
      <alignment horizontal="right" indent="1"/>
      <protection/>
    </xf>
    <xf numFmtId="3" fontId="7" fillId="33" borderId="0" xfId="0" applyNumberFormat="1" applyFont="1" applyFill="1" applyAlignment="1" applyProtection="1">
      <alignment horizontal="left" vertical="center"/>
      <protection locked="0"/>
    </xf>
    <xf numFmtId="3" fontId="10" fillId="33" borderId="53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54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37" xfId="0" applyNumberFormat="1" applyFont="1" applyFill="1" applyBorder="1" applyAlignment="1" applyProtection="1">
      <alignment horizontal="right" indent="1"/>
      <protection locked="0"/>
    </xf>
    <xf numFmtId="3" fontId="0" fillId="33" borderId="55" xfId="0" applyNumberFormat="1" applyFont="1" applyFill="1" applyBorder="1" applyAlignment="1" applyProtection="1">
      <alignment horizontal="right" indent="1"/>
      <protection locked="0"/>
    </xf>
    <xf numFmtId="3" fontId="0" fillId="33" borderId="38" xfId="0" applyNumberFormat="1" applyFont="1" applyFill="1" applyBorder="1" applyAlignment="1" applyProtection="1">
      <alignment horizontal="right" indent="1"/>
      <protection locked="0"/>
    </xf>
    <xf numFmtId="3" fontId="0" fillId="33" borderId="39" xfId="0" applyNumberFormat="1" applyFont="1" applyFill="1" applyBorder="1" applyAlignment="1" applyProtection="1">
      <alignment horizontal="right" indent="1"/>
      <protection locked="0"/>
    </xf>
    <xf numFmtId="3" fontId="1" fillId="33" borderId="35" xfId="0" applyNumberFormat="1" applyFont="1" applyFill="1" applyBorder="1" applyAlignment="1" applyProtection="1">
      <alignment horizontal="left"/>
      <protection locked="0"/>
    </xf>
    <xf numFmtId="3" fontId="1" fillId="33" borderId="56" xfId="0" applyNumberFormat="1" applyFont="1" applyFill="1" applyBorder="1" applyAlignment="1" applyProtection="1">
      <alignment horizontal="right" indent="1"/>
      <protection/>
    </xf>
    <xf numFmtId="0" fontId="6" fillId="33" borderId="0" xfId="0" applyFont="1" applyFill="1" applyBorder="1" applyAlignment="1">
      <alignment/>
    </xf>
    <xf numFmtId="4" fontId="1" fillId="33" borderId="1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3" fontId="0" fillId="33" borderId="57" xfId="0" applyNumberFormat="1" applyFont="1" applyFill="1" applyBorder="1" applyAlignment="1" applyProtection="1">
      <alignment horizontal="right" indent="1"/>
      <protection locked="0"/>
    </xf>
    <xf numFmtId="3" fontId="2" fillId="33" borderId="58" xfId="0" applyNumberFormat="1" applyFont="1" applyFill="1" applyBorder="1" applyAlignment="1" applyProtection="1">
      <alignment horizontal="right" indent="1"/>
      <protection/>
    </xf>
    <xf numFmtId="3" fontId="0" fillId="33" borderId="59" xfId="0" applyNumberFormat="1" applyFont="1" applyFill="1" applyBorder="1" applyAlignment="1" applyProtection="1">
      <alignment horizontal="right" indent="1"/>
      <protection locked="0"/>
    </xf>
    <xf numFmtId="3" fontId="0" fillId="33" borderId="60" xfId="0" applyNumberFormat="1" applyFont="1" applyFill="1" applyBorder="1" applyAlignment="1" applyProtection="1">
      <alignment horizontal="right" indent="1"/>
      <protection locked="0"/>
    </xf>
    <xf numFmtId="3" fontId="0" fillId="33" borderId="61" xfId="0" applyNumberFormat="1" applyFont="1" applyFill="1" applyBorder="1" applyAlignment="1" applyProtection="1">
      <alignment horizontal="right" indent="1"/>
      <protection locked="0"/>
    </xf>
    <xf numFmtId="3" fontId="0" fillId="33" borderId="62" xfId="0" applyNumberFormat="1" applyFont="1" applyFill="1" applyBorder="1" applyAlignment="1" applyProtection="1">
      <alignment horizontal="right" indent="1"/>
      <protection locked="0"/>
    </xf>
    <xf numFmtId="3" fontId="0" fillId="33" borderId="63" xfId="0" applyNumberFormat="1" applyFont="1" applyFill="1" applyBorder="1" applyAlignment="1" applyProtection="1">
      <alignment horizontal="right" indent="1"/>
      <protection locked="0"/>
    </xf>
    <xf numFmtId="3" fontId="2" fillId="33" borderId="51" xfId="0" applyNumberFormat="1" applyFont="1" applyFill="1" applyBorder="1" applyAlignment="1" applyProtection="1">
      <alignment horizontal="right" indent="1"/>
      <protection/>
    </xf>
    <xf numFmtId="3" fontId="2" fillId="33" borderId="50" xfId="0" applyNumberFormat="1" applyFont="1" applyFill="1" applyBorder="1" applyAlignment="1" applyProtection="1">
      <alignment horizontal="right" indent="1"/>
      <protection/>
    </xf>
    <xf numFmtId="3" fontId="0" fillId="33" borderId="58" xfId="0" applyNumberFormat="1" applyFont="1" applyFill="1" applyBorder="1" applyAlignment="1" applyProtection="1">
      <alignment horizontal="right" indent="1"/>
      <protection locked="0"/>
    </xf>
    <xf numFmtId="3" fontId="0" fillId="33" borderId="64" xfId="0" applyNumberFormat="1" applyFont="1" applyFill="1" applyBorder="1" applyAlignment="1" applyProtection="1">
      <alignment horizontal="right" indent="1"/>
      <protection locked="0"/>
    </xf>
    <xf numFmtId="3" fontId="0" fillId="33" borderId="41" xfId="0" applyNumberFormat="1" applyFont="1" applyFill="1" applyBorder="1" applyAlignment="1" applyProtection="1">
      <alignment horizontal="right" indent="1"/>
      <protection locked="0"/>
    </xf>
    <xf numFmtId="3" fontId="2" fillId="33" borderId="65" xfId="0" applyNumberFormat="1" applyFont="1" applyFill="1" applyBorder="1" applyAlignment="1" applyProtection="1">
      <alignment horizontal="right" indent="1"/>
      <protection/>
    </xf>
    <xf numFmtId="3" fontId="0" fillId="33" borderId="66" xfId="0" applyNumberFormat="1" applyFont="1" applyFill="1" applyBorder="1" applyAlignment="1" applyProtection="1">
      <alignment horizontal="right" indent="1"/>
      <protection locked="0"/>
    </xf>
    <xf numFmtId="3" fontId="2" fillId="33" borderId="58" xfId="0" applyNumberFormat="1" applyFont="1" applyFill="1" applyBorder="1" applyAlignment="1" applyProtection="1">
      <alignment horizontal="right" indent="1"/>
      <protection/>
    </xf>
    <xf numFmtId="0" fontId="0" fillId="0" borderId="15" xfId="0" applyBorder="1" applyAlignment="1" applyProtection="1">
      <alignment horizontal="right" indent="1"/>
      <protection locked="0"/>
    </xf>
    <xf numFmtId="0" fontId="0" fillId="0" borderId="16" xfId="0" applyBorder="1" applyAlignment="1" applyProtection="1">
      <alignment horizontal="right" indent="1"/>
      <protection locked="0"/>
    </xf>
    <xf numFmtId="0" fontId="0" fillId="0" borderId="67" xfId="0" applyBorder="1" applyAlignment="1">
      <alignment/>
    </xf>
    <xf numFmtId="0" fontId="0" fillId="0" borderId="38" xfId="0" applyBorder="1" applyAlignment="1">
      <alignment/>
    </xf>
    <xf numFmtId="0" fontId="0" fillId="0" borderId="68" xfId="0" applyBorder="1" applyAlignment="1">
      <alignment/>
    </xf>
    <xf numFmtId="3" fontId="0" fillId="34" borderId="40" xfId="0" applyNumberFormat="1" applyFill="1" applyBorder="1" applyAlignment="1" applyProtection="1">
      <alignment/>
      <protection locked="0"/>
    </xf>
    <xf numFmtId="3" fontId="0" fillId="34" borderId="30" xfId="0" applyNumberFormat="1" applyFill="1" applyBorder="1" applyAlignment="1" applyProtection="1">
      <alignment/>
      <protection locked="0"/>
    </xf>
    <xf numFmtId="3" fontId="0" fillId="34" borderId="32" xfId="0" applyNumberFormat="1" applyFill="1" applyBorder="1" applyAlignment="1" applyProtection="1">
      <alignment/>
      <protection locked="0"/>
    </xf>
    <xf numFmtId="3" fontId="0" fillId="34" borderId="34" xfId="0" applyNumberFormat="1" applyFill="1" applyBorder="1" applyAlignment="1" applyProtection="1">
      <alignment/>
      <protection locked="0"/>
    </xf>
    <xf numFmtId="3" fontId="0" fillId="34" borderId="34" xfId="0" applyNumberFormat="1" applyFont="1" applyFill="1" applyBorder="1" applyAlignment="1" applyProtection="1">
      <alignment wrapText="1"/>
      <protection locked="0"/>
    </xf>
    <xf numFmtId="3" fontId="1" fillId="34" borderId="23" xfId="0" applyNumberFormat="1" applyFont="1" applyFill="1" applyBorder="1" applyAlignment="1" applyProtection="1">
      <alignment horizontal="right"/>
      <protection/>
    </xf>
    <xf numFmtId="3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Border="1" applyAlignment="1" applyProtection="1">
      <alignment horizontal="right" indent="1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3" fontId="1" fillId="33" borderId="0" xfId="0" applyNumberFormat="1" applyFont="1" applyFill="1" applyBorder="1" applyAlignment="1" applyProtection="1">
      <alignment horizontal="right" indent="1"/>
      <protection locked="0"/>
    </xf>
    <xf numFmtId="3" fontId="0" fillId="34" borderId="30" xfId="0" applyNumberFormat="1" applyFont="1" applyFill="1" applyBorder="1" applyAlignment="1" applyProtection="1">
      <alignment wrapText="1"/>
      <protection locked="0"/>
    </xf>
    <xf numFmtId="2" fontId="0" fillId="34" borderId="13" xfId="0" applyNumberFormat="1" applyFill="1" applyBorder="1" applyAlignment="1" applyProtection="1">
      <alignment/>
      <protection/>
    </xf>
    <xf numFmtId="3" fontId="1" fillId="34" borderId="2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3" fontId="0" fillId="33" borderId="0" xfId="0" applyNumberFormat="1" applyFont="1" applyFill="1" applyAlignment="1" applyProtection="1">
      <alignment/>
      <protection locked="0"/>
    </xf>
    <xf numFmtId="1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38" xfId="0" applyNumberFormat="1" applyFill="1" applyBorder="1" applyAlignment="1" applyProtection="1">
      <alignment/>
      <protection locked="0"/>
    </xf>
    <xf numFmtId="172" fontId="0" fillId="33" borderId="0" xfId="0" applyNumberFormat="1" applyFill="1" applyBorder="1" applyAlignment="1" applyProtection="1">
      <alignment/>
      <protection locked="0"/>
    </xf>
    <xf numFmtId="4" fontId="0" fillId="33" borderId="37" xfId="0" applyNumberFormat="1" applyFill="1" applyBorder="1" applyAlignment="1" applyProtection="1">
      <alignment/>
      <protection locked="0"/>
    </xf>
    <xf numFmtId="3" fontId="2" fillId="33" borderId="26" xfId="0" applyNumberFormat="1" applyFont="1" applyFill="1" applyBorder="1" applyAlignment="1" applyProtection="1">
      <alignment horizontal="right" indent="1"/>
      <protection/>
    </xf>
    <xf numFmtId="3" fontId="2" fillId="33" borderId="61" xfId="0" applyNumberFormat="1" applyFont="1" applyFill="1" applyBorder="1" applyAlignment="1" applyProtection="1">
      <alignment horizontal="right" indent="1"/>
      <protection/>
    </xf>
    <xf numFmtId="3" fontId="0" fillId="33" borderId="11" xfId="0" applyNumberFormat="1" applyFont="1" applyFill="1" applyBorder="1" applyAlignment="1" applyProtection="1">
      <alignment horizontal="left"/>
      <protection locked="0"/>
    </xf>
    <xf numFmtId="3" fontId="3" fillId="33" borderId="11" xfId="0" applyNumberFormat="1" applyFont="1" applyFill="1" applyBorder="1" applyAlignment="1" applyProtection="1">
      <alignment horizontal="right" indent="1"/>
      <protection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35" fillId="33" borderId="0" xfId="0" applyFont="1" applyFill="1" applyAlignment="1">
      <alignment/>
    </xf>
    <xf numFmtId="4" fontId="5" fillId="33" borderId="23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6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0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ill="1" applyBorder="1" applyAlignment="1" applyProtection="1">
      <alignment/>
      <protection locked="0"/>
    </xf>
    <xf numFmtId="4" fontId="0" fillId="33" borderId="69" xfId="0" applyNumberFormat="1" applyFill="1" applyBorder="1" applyAlignment="1" applyProtection="1">
      <alignment/>
      <protection locked="0"/>
    </xf>
    <xf numFmtId="3" fontId="1" fillId="33" borderId="0" xfId="0" applyNumberFormat="1" applyFont="1" applyFill="1" applyBorder="1" applyAlignment="1" applyProtection="1">
      <alignment horizontal="right"/>
      <protection/>
    </xf>
    <xf numFmtId="4" fontId="5" fillId="33" borderId="19" xfId="0" applyNumberFormat="1" applyFont="1" applyFill="1" applyBorder="1" applyAlignment="1" applyProtection="1">
      <alignment horizontal="center" vertical="center"/>
      <protection locked="0"/>
    </xf>
    <xf numFmtId="4" fontId="6" fillId="33" borderId="10" xfId="0" applyNumberFormat="1" applyFont="1" applyFill="1" applyBorder="1" applyAlignment="1" applyProtection="1">
      <alignment horizontal="center" vertical="center"/>
      <protection locked="0"/>
    </xf>
    <xf numFmtId="3" fontId="2" fillId="33" borderId="42" xfId="0" applyNumberFormat="1" applyFont="1" applyFill="1" applyBorder="1" applyAlignment="1" applyProtection="1">
      <alignment horizontal="right" indent="1"/>
      <protection/>
    </xf>
    <xf numFmtId="3" fontId="2" fillId="33" borderId="70" xfId="0" applyNumberFormat="1" applyFont="1" applyFill="1" applyBorder="1" applyAlignment="1" applyProtection="1">
      <alignment horizontal="right" indent="1"/>
      <protection/>
    </xf>
    <xf numFmtId="3" fontId="2" fillId="33" borderId="60" xfId="0" applyNumberFormat="1" applyFont="1" applyFill="1" applyBorder="1" applyAlignment="1" applyProtection="1">
      <alignment horizontal="right" indent="1"/>
      <protection/>
    </xf>
    <xf numFmtId="3" fontId="2" fillId="33" borderId="27" xfId="0" applyNumberFormat="1" applyFont="1" applyFill="1" applyBorder="1" applyAlignment="1" applyProtection="1">
      <alignment horizontal="right" indent="1"/>
      <protection/>
    </xf>
    <xf numFmtId="3" fontId="1" fillId="33" borderId="13" xfId="0" applyNumberFormat="1" applyFont="1" applyFill="1" applyBorder="1" applyAlignment="1" applyProtection="1">
      <alignment horizontal="right" indent="1"/>
      <protection/>
    </xf>
    <xf numFmtId="3" fontId="0" fillId="33" borderId="0" xfId="0" applyNumberFormat="1" applyFont="1" applyFill="1" applyAlignment="1" applyProtection="1">
      <alignment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 applyProtection="1">
      <alignment horizontal="right"/>
      <protection locked="0"/>
    </xf>
    <xf numFmtId="3" fontId="0" fillId="33" borderId="0" xfId="0" applyNumberFormat="1" applyFont="1" applyFill="1" applyAlignment="1" applyProtection="1">
      <alignment horizontal="left"/>
      <protection locked="0"/>
    </xf>
    <xf numFmtId="3" fontId="0" fillId="33" borderId="29" xfId="0" applyNumberFormat="1" applyFont="1" applyFill="1" applyBorder="1" applyAlignment="1" applyProtection="1">
      <alignment horizontal="right" indent="1"/>
      <protection locked="0"/>
    </xf>
    <xf numFmtId="3" fontId="0" fillId="33" borderId="0" xfId="0" applyNumberFormat="1" applyFont="1" applyFill="1" applyAlignment="1" applyProtection="1">
      <alignment horizontal="left"/>
      <protection locked="0"/>
    </xf>
    <xf numFmtId="3" fontId="0" fillId="33" borderId="0" xfId="0" applyNumberFormat="1" applyFont="1" applyFill="1" applyAlignment="1" applyProtection="1">
      <alignment horizontal="left" vertical="center" indent="2"/>
      <protection locked="0"/>
    </xf>
    <xf numFmtId="0" fontId="25" fillId="33" borderId="0" xfId="0" applyFont="1" applyFill="1" applyBorder="1" applyAlignment="1">
      <alignment/>
    </xf>
    <xf numFmtId="0" fontId="33" fillId="33" borderId="0" xfId="0" applyFont="1" applyFill="1" applyAlignment="1">
      <alignment horizontal="left" vertical="center" wrapText="1"/>
    </xf>
    <xf numFmtId="0" fontId="34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horizontal="left" indent="1"/>
    </xf>
    <xf numFmtId="0" fontId="9" fillId="33" borderId="0" xfId="0" applyFont="1" applyFill="1" applyAlignment="1">
      <alignment horizontal="left" vertical="center" indent="1"/>
    </xf>
    <xf numFmtId="0" fontId="4" fillId="33" borderId="0" xfId="0" applyFont="1" applyFill="1" applyAlignment="1">
      <alignment horizontal="left" vertical="center" indent="1"/>
    </xf>
    <xf numFmtId="49" fontId="25" fillId="33" borderId="71" xfId="0" applyNumberFormat="1" applyFont="1" applyFill="1" applyBorder="1" applyAlignment="1">
      <alignment horizontal="left" vertical="center" indent="1"/>
    </xf>
    <xf numFmtId="0" fontId="4" fillId="33" borderId="71" xfId="0" applyFont="1" applyFill="1" applyBorder="1" applyAlignment="1">
      <alignment horizontal="left" vertical="center" indent="1"/>
    </xf>
    <xf numFmtId="0" fontId="25" fillId="33" borderId="71" xfId="0" applyFont="1" applyFill="1" applyBorder="1" applyAlignment="1">
      <alignment horizontal="left" vertical="center" indent="1"/>
    </xf>
    <xf numFmtId="0" fontId="6" fillId="33" borderId="71" xfId="0" applyFont="1" applyFill="1" applyBorder="1" applyAlignment="1">
      <alignment horizontal="left" vertical="center" indent="1"/>
    </xf>
    <xf numFmtId="3" fontId="7" fillId="33" borderId="0" xfId="0" applyNumberFormat="1" applyFont="1" applyFill="1" applyBorder="1" applyAlignment="1" applyProtection="1">
      <alignment horizontal="right" indent="1"/>
      <protection/>
    </xf>
    <xf numFmtId="3" fontId="1" fillId="33" borderId="0" xfId="0" applyNumberFormat="1" applyFont="1" applyFill="1" applyBorder="1" applyAlignment="1" applyProtection="1">
      <alignment horizontal="right" indent="1"/>
      <protection/>
    </xf>
    <xf numFmtId="0" fontId="1" fillId="33" borderId="0" xfId="0" applyFont="1" applyFill="1" applyBorder="1" applyAlignment="1" applyProtection="1">
      <alignment horizontal="right" indent="1"/>
      <protection/>
    </xf>
    <xf numFmtId="3" fontId="0" fillId="33" borderId="0" xfId="0" applyNumberFormat="1" applyFont="1" applyFill="1" applyAlignment="1" applyProtection="1">
      <alignment horizontal="right" vertical="center" indent="2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34" fillId="33" borderId="72" xfId="0" applyFont="1" applyFill="1" applyBorder="1" applyAlignment="1">
      <alignment horizontal="left" vertical="center" wrapText="1"/>
    </xf>
    <xf numFmtId="4" fontId="0" fillId="33" borderId="0" xfId="0" applyNumberFormat="1" applyFont="1" applyFill="1" applyBorder="1" applyAlignment="1" applyProtection="1">
      <alignment horizontal="centerContinuous" vertical="center"/>
      <protection locked="0"/>
    </xf>
    <xf numFmtId="4" fontId="6" fillId="33" borderId="0" xfId="0" applyNumberFormat="1" applyFont="1" applyFill="1" applyBorder="1" applyAlignment="1" applyProtection="1">
      <alignment horizontal="centerContinuous" vertical="justify"/>
      <protection locked="0"/>
    </xf>
    <xf numFmtId="172" fontId="6" fillId="33" borderId="0" xfId="0" applyNumberFormat="1" applyFont="1" applyFill="1" applyBorder="1" applyAlignment="1" applyProtection="1">
      <alignment horizontal="center"/>
      <protection locked="0"/>
    </xf>
    <xf numFmtId="4" fontId="6" fillId="33" borderId="0" xfId="0" applyNumberFormat="1" applyFont="1" applyFill="1" applyBorder="1" applyAlignment="1" applyProtection="1">
      <alignment horizontal="centerContinuous" vertical="center"/>
      <protection locked="0"/>
    </xf>
    <xf numFmtId="172" fontId="6" fillId="33" borderId="0" xfId="0" applyNumberFormat="1" applyFont="1" applyFill="1" applyBorder="1" applyAlignment="1" applyProtection="1">
      <alignment horizontal="centerContinuous" vertical="center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172" fontId="0" fillId="33" borderId="0" xfId="0" applyNumberFormat="1" applyFont="1" applyFill="1" applyBorder="1" applyAlignment="1" applyProtection="1">
      <alignment horizontal="right" indent="1"/>
      <protection/>
    </xf>
    <xf numFmtId="3" fontId="0" fillId="33" borderId="0" xfId="0" applyNumberFormat="1" applyFont="1" applyFill="1" applyBorder="1" applyAlignment="1" applyProtection="1">
      <alignment/>
      <protection locked="0"/>
    </xf>
    <xf numFmtId="4" fontId="6" fillId="33" borderId="0" xfId="0" applyNumberFormat="1" applyFont="1" applyFill="1" applyBorder="1" applyAlignment="1" applyProtection="1">
      <alignment horizontal="right"/>
      <protection locked="0"/>
    </xf>
    <xf numFmtId="4" fontId="1" fillId="33" borderId="0" xfId="0" applyNumberFormat="1" applyFont="1" applyFill="1" applyBorder="1" applyAlignment="1" applyProtection="1">
      <alignment/>
      <protection locked="0"/>
    </xf>
    <xf numFmtId="3" fontId="1" fillId="33" borderId="0" xfId="0" applyNumberFormat="1" applyFont="1" applyFill="1" applyBorder="1" applyAlignment="1" applyProtection="1">
      <alignment horizontal="right"/>
      <protection/>
    </xf>
    <xf numFmtId="172" fontId="1" fillId="33" borderId="0" xfId="0" applyNumberFormat="1" applyFont="1" applyFill="1" applyBorder="1" applyAlignment="1" applyProtection="1">
      <alignment horizontal="center"/>
      <protection/>
    </xf>
    <xf numFmtId="4" fontId="1" fillId="33" borderId="0" xfId="0" applyNumberFormat="1" applyFont="1" applyFill="1" applyBorder="1" applyAlignment="1" applyProtection="1">
      <alignment/>
      <protection locked="0"/>
    </xf>
    <xf numFmtId="4" fontId="6" fillId="33" borderId="35" xfId="0" applyNumberFormat="1" applyFont="1" applyFill="1" applyBorder="1" applyAlignment="1" applyProtection="1">
      <alignment horizontal="center"/>
      <protection locked="0"/>
    </xf>
    <xf numFmtId="3" fontId="0" fillId="33" borderId="27" xfId="0" applyNumberFormat="1" applyFont="1" applyFill="1" applyBorder="1" applyAlignment="1" applyProtection="1">
      <alignment horizontal="right" indent="1"/>
      <protection/>
    </xf>
    <xf numFmtId="3" fontId="0" fillId="33" borderId="38" xfId="0" applyNumberFormat="1" applyFont="1" applyFill="1" applyBorder="1" applyAlignment="1" applyProtection="1">
      <alignment horizontal="right" indent="1"/>
      <protection/>
    </xf>
    <xf numFmtId="3" fontId="1" fillId="33" borderId="13" xfId="0" applyNumberFormat="1" applyFont="1" applyFill="1" applyBorder="1" applyAlignment="1" applyProtection="1">
      <alignment horizontal="right" indent="1"/>
      <protection locked="0"/>
    </xf>
    <xf numFmtId="3" fontId="0" fillId="33" borderId="32" xfId="0" applyNumberFormat="1" applyFont="1" applyFill="1" applyBorder="1" applyAlignment="1" applyProtection="1">
      <alignment horizontal="right" indent="1"/>
      <protection/>
    </xf>
    <xf numFmtId="3" fontId="0" fillId="33" borderId="33" xfId="0" applyNumberFormat="1" applyFont="1" applyFill="1" applyBorder="1" applyAlignment="1" applyProtection="1">
      <alignment horizontal="right" indent="1"/>
      <protection locked="0"/>
    </xf>
    <xf numFmtId="3" fontId="1" fillId="33" borderId="14" xfId="0" applyNumberFormat="1" applyFont="1" applyFill="1" applyBorder="1" applyAlignment="1" applyProtection="1">
      <alignment horizontal="right" indent="1"/>
      <protection/>
    </xf>
    <xf numFmtId="3" fontId="1" fillId="33" borderId="19" xfId="0" applyNumberFormat="1" applyFont="1" applyFill="1" applyBorder="1" applyAlignment="1" applyProtection="1">
      <alignment horizontal="right" indent="1"/>
      <protection/>
    </xf>
    <xf numFmtId="3" fontId="1" fillId="33" borderId="20" xfId="0" applyNumberFormat="1" applyFont="1" applyFill="1" applyBorder="1" applyAlignment="1" applyProtection="1">
      <alignment horizontal="right" indent="1"/>
      <protection/>
    </xf>
    <xf numFmtId="3" fontId="1" fillId="33" borderId="35" xfId="0" applyNumberFormat="1" applyFont="1" applyFill="1" applyBorder="1" applyAlignment="1" applyProtection="1">
      <alignment horizontal="right" indent="1"/>
      <protection/>
    </xf>
    <xf numFmtId="3" fontId="1" fillId="33" borderId="10" xfId="0" applyNumberFormat="1" applyFont="1" applyFill="1" applyBorder="1" applyAlignment="1" applyProtection="1">
      <alignment horizontal="right" indent="1"/>
      <protection/>
    </xf>
    <xf numFmtId="4" fontId="0" fillId="33" borderId="0" xfId="0" applyNumberFormat="1" applyFill="1" applyBorder="1" applyAlignment="1" applyProtection="1">
      <alignment horizontal="centerContinuous" vertical="center"/>
      <protection locked="0"/>
    </xf>
    <xf numFmtId="172" fontId="1" fillId="33" borderId="0" xfId="0" applyNumberFormat="1" applyFont="1" applyFill="1" applyBorder="1" applyAlignment="1" applyProtection="1">
      <alignment/>
      <protection locked="0"/>
    </xf>
    <xf numFmtId="4" fontId="15" fillId="33" borderId="0" xfId="0" applyNumberFormat="1" applyFont="1" applyFill="1" applyBorder="1" applyAlignment="1" applyProtection="1">
      <alignment horizontal="center" vertical="center" wrapText="1"/>
      <protection locked="0"/>
    </xf>
    <xf numFmtId="172" fontId="1" fillId="33" borderId="0" xfId="0" applyNumberFormat="1" applyFont="1" applyFill="1" applyBorder="1" applyAlignment="1" applyProtection="1">
      <alignment horizontal="center"/>
      <protection/>
    </xf>
    <xf numFmtId="4" fontId="19" fillId="33" borderId="0" xfId="0" applyNumberFormat="1" applyFont="1" applyFill="1" applyBorder="1" applyAlignment="1" applyProtection="1">
      <alignment horizontal="justify" vertical="top" wrapText="1"/>
      <protection locked="0"/>
    </xf>
    <xf numFmtId="4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5" xfId="0" applyNumberFormat="1" applyFont="1" applyFill="1" applyBorder="1" applyAlignment="1" applyProtection="1">
      <alignment horizontal="centerContinuous" vertical="center"/>
      <protection locked="0"/>
    </xf>
    <xf numFmtId="3" fontId="1" fillId="33" borderId="23" xfId="0" applyNumberFormat="1" applyFont="1" applyFill="1" applyBorder="1" applyAlignment="1" applyProtection="1">
      <alignment horizontal="right" indent="1"/>
      <protection/>
    </xf>
    <xf numFmtId="4" fontId="6" fillId="33" borderId="14" xfId="0" applyNumberFormat="1" applyFont="1" applyFill="1" applyBorder="1" applyAlignment="1" applyProtection="1">
      <alignment horizontal="center" vertical="center"/>
      <protection locked="0"/>
    </xf>
    <xf numFmtId="4" fontId="6" fillId="33" borderId="20" xfId="0" applyNumberFormat="1" applyFon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/>
      <protection locked="0"/>
    </xf>
    <xf numFmtId="3" fontId="0" fillId="33" borderId="38" xfId="0" applyNumberFormat="1" applyFill="1" applyBorder="1" applyAlignment="1" applyProtection="1">
      <alignment horizontal="right" indent="1"/>
      <protection locked="0"/>
    </xf>
    <xf numFmtId="3" fontId="5" fillId="33" borderId="39" xfId="0" applyNumberFormat="1" applyFont="1" applyFill="1" applyBorder="1" applyAlignment="1" applyProtection="1">
      <alignment horizontal="right" indent="1"/>
      <protection locked="0"/>
    </xf>
    <xf numFmtId="3" fontId="12" fillId="33" borderId="35" xfId="0" applyNumberFormat="1" applyFont="1" applyFill="1" applyBorder="1" applyAlignment="1" applyProtection="1">
      <alignment horizontal="right" indent="1"/>
      <protection locked="0"/>
    </xf>
    <xf numFmtId="3" fontId="0" fillId="33" borderId="37" xfId="0" applyNumberFormat="1" applyFill="1" applyBorder="1" applyAlignment="1" applyProtection="1">
      <alignment horizontal="right" indent="1"/>
      <protection locked="0"/>
    </xf>
    <xf numFmtId="3" fontId="0" fillId="33" borderId="44" xfId="0" applyNumberFormat="1" applyFill="1" applyBorder="1" applyAlignment="1" applyProtection="1">
      <alignment horizontal="right" indent="1"/>
      <protection locked="0"/>
    </xf>
    <xf numFmtId="3" fontId="0" fillId="33" borderId="49" xfId="0" applyNumberFormat="1" applyFill="1" applyBorder="1" applyAlignment="1" applyProtection="1">
      <alignment horizontal="right" indent="1"/>
      <protection locked="0"/>
    </xf>
    <xf numFmtId="3" fontId="1" fillId="33" borderId="19" xfId="0" applyNumberFormat="1" applyFont="1" applyFill="1" applyBorder="1" applyAlignment="1" applyProtection="1">
      <alignment horizontal="right" indent="1"/>
      <protection locked="0"/>
    </xf>
    <xf numFmtId="3" fontId="0" fillId="33" borderId="13" xfId="0" applyNumberFormat="1" applyFill="1" applyBorder="1" applyAlignment="1" applyProtection="1">
      <alignment horizontal="right" indent="1"/>
      <protection locked="0"/>
    </xf>
    <xf numFmtId="4" fontId="0" fillId="33" borderId="17" xfId="0" applyNumberFormat="1" applyFill="1" applyBorder="1" applyAlignment="1" applyProtection="1">
      <alignment/>
      <protection locked="0"/>
    </xf>
    <xf numFmtId="4" fontId="0" fillId="33" borderId="20" xfId="0" applyNumberFormat="1" applyFill="1" applyBorder="1" applyAlignment="1" applyProtection="1">
      <alignment horizontal="center"/>
      <protection locked="0"/>
    </xf>
    <xf numFmtId="4" fontId="6" fillId="33" borderId="19" xfId="0" applyNumberFormat="1" applyFon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172" fontId="26" fillId="33" borderId="35" xfId="0" applyNumberFormat="1" applyFont="1" applyFill="1" applyBorder="1" applyAlignment="1" applyProtection="1">
      <alignment horizontal="left"/>
      <protection locked="0"/>
    </xf>
    <xf numFmtId="3" fontId="10" fillId="33" borderId="45" xfId="0" applyNumberFormat="1" applyFont="1" applyFill="1" applyBorder="1" applyAlignment="1" applyProtection="1">
      <alignment horizontal="center" vertical="center" wrapText="1"/>
      <protection locked="0"/>
    </xf>
    <xf numFmtId="3" fontId="12" fillId="33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3" fontId="0" fillId="33" borderId="44" xfId="0" applyNumberFormat="1" applyFont="1" applyFill="1" applyBorder="1" applyAlignment="1" applyProtection="1">
      <alignment horizontal="right" vertical="center" indent="1"/>
      <protection locked="0"/>
    </xf>
    <xf numFmtId="3" fontId="10" fillId="33" borderId="26" xfId="0" applyNumberFormat="1" applyFont="1" applyFill="1" applyBorder="1" applyAlignment="1" applyProtection="1">
      <alignment horizontal="centerContinuous" vertical="center" wrapText="1"/>
      <protection locked="0"/>
    </xf>
    <xf numFmtId="3" fontId="10" fillId="33" borderId="51" xfId="0" applyNumberFormat="1" applyFont="1" applyFill="1" applyBorder="1" applyAlignment="1" applyProtection="1">
      <alignment horizontal="centerContinuous" vertical="center" wrapText="1"/>
      <protection locked="0"/>
    </xf>
    <xf numFmtId="3" fontId="10" fillId="33" borderId="61" xfId="0" applyNumberFormat="1" applyFont="1" applyFill="1" applyBorder="1" applyAlignment="1" applyProtection="1">
      <alignment horizontal="centerContinuous" vertical="center" wrapText="1"/>
      <protection locked="0"/>
    </xf>
    <xf numFmtId="3" fontId="10" fillId="33" borderId="50" xfId="0" applyNumberFormat="1" applyFont="1" applyFill="1" applyBorder="1" applyAlignment="1" applyProtection="1">
      <alignment horizontal="centerContinuous" vertical="center" wrapText="1"/>
      <protection locked="0"/>
    </xf>
    <xf numFmtId="3" fontId="0" fillId="33" borderId="10" xfId="0" applyNumberFormat="1" applyFont="1" applyFill="1" applyBorder="1" applyAlignment="1" applyProtection="1">
      <alignment horizontal="left"/>
      <protection locked="0"/>
    </xf>
    <xf numFmtId="3" fontId="10" fillId="33" borderId="73" xfId="0" applyNumberFormat="1" applyFont="1" applyFill="1" applyBorder="1" applyAlignment="1" applyProtection="1">
      <alignment horizontal="centerContinuous" vertical="center" wrapText="1"/>
      <protection locked="0"/>
    </xf>
    <xf numFmtId="3" fontId="0" fillId="33" borderId="43" xfId="0" applyNumberFormat="1" applyFont="1" applyFill="1" applyBorder="1" applyAlignment="1" applyProtection="1">
      <alignment horizontal="right" vertical="center" indent="1"/>
      <protection locked="0"/>
    </xf>
    <xf numFmtId="3" fontId="10" fillId="33" borderId="53" xfId="0" applyNumberFormat="1" applyFont="1" applyFill="1" applyBorder="1" applyAlignment="1" applyProtection="1">
      <alignment horizontal="centerContinuous" vertical="center" wrapText="1"/>
      <protection locked="0"/>
    </xf>
    <xf numFmtId="0" fontId="7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10" fillId="33" borderId="35" xfId="0" applyFont="1" applyFill="1" applyBorder="1" applyAlignment="1">
      <alignment horizontal="center" vertical="center" wrapText="1"/>
    </xf>
    <xf numFmtId="0" fontId="0" fillId="33" borderId="62" xfId="0" applyFont="1" applyFill="1" applyBorder="1" applyAlignment="1" applyProtection="1">
      <alignment horizontal="right" indent="1"/>
      <protection locked="0"/>
    </xf>
    <xf numFmtId="0" fontId="0" fillId="33" borderId="63" xfId="0" applyFont="1" applyFill="1" applyBorder="1" applyAlignment="1" applyProtection="1">
      <alignment horizontal="right" indent="1"/>
      <protection locked="0"/>
    </xf>
    <xf numFmtId="0" fontId="0" fillId="33" borderId="58" xfId="0" applyFont="1" applyFill="1" applyBorder="1" applyAlignment="1" applyProtection="1">
      <alignment horizontal="right" indent="1"/>
      <protection locked="0"/>
    </xf>
    <xf numFmtId="0" fontId="1" fillId="33" borderId="56" xfId="0" applyFont="1" applyFill="1" applyBorder="1" applyAlignment="1" applyProtection="1">
      <alignment horizontal="right" indent="1"/>
      <protection/>
    </xf>
    <xf numFmtId="0" fontId="10" fillId="33" borderId="20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 applyProtection="1">
      <alignment horizontal="right" indent="1"/>
      <protection locked="0"/>
    </xf>
    <xf numFmtId="0" fontId="0" fillId="33" borderId="30" xfId="0" applyFont="1" applyFill="1" applyBorder="1" applyAlignment="1" applyProtection="1">
      <alignment horizontal="right" indent="1"/>
      <protection locked="0"/>
    </xf>
    <xf numFmtId="0" fontId="0" fillId="33" borderId="31" xfId="0" applyFont="1" applyFill="1" applyBorder="1" applyAlignment="1" applyProtection="1">
      <alignment horizontal="right" indent="1"/>
      <protection locked="0"/>
    </xf>
    <xf numFmtId="0" fontId="0" fillId="33" borderId="32" xfId="0" applyFont="1" applyFill="1" applyBorder="1" applyAlignment="1" applyProtection="1">
      <alignment horizontal="right" indent="1"/>
      <protection locked="0"/>
    </xf>
    <xf numFmtId="0" fontId="0" fillId="33" borderId="33" xfId="0" applyFont="1" applyFill="1" applyBorder="1" applyAlignment="1" applyProtection="1">
      <alignment horizontal="right" indent="1"/>
      <protection locked="0"/>
    </xf>
    <xf numFmtId="0" fontId="0" fillId="33" borderId="34" xfId="0" applyFont="1" applyFill="1" applyBorder="1" applyAlignment="1" applyProtection="1">
      <alignment horizontal="right" indent="1"/>
      <protection locked="0"/>
    </xf>
    <xf numFmtId="0" fontId="10" fillId="33" borderId="19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 applyProtection="1">
      <alignment horizontal="right" indent="1"/>
      <protection locked="0"/>
    </xf>
    <xf numFmtId="0" fontId="0" fillId="33" borderId="44" xfId="0" applyFont="1" applyFill="1" applyBorder="1" applyAlignment="1" applyProtection="1">
      <alignment horizontal="right" indent="1"/>
      <protection locked="0"/>
    </xf>
    <xf numFmtId="0" fontId="0" fillId="33" borderId="49" xfId="0" applyFont="1" applyFill="1" applyBorder="1" applyAlignment="1" applyProtection="1">
      <alignment horizontal="right" indent="1"/>
      <protection locked="0"/>
    </xf>
    <xf numFmtId="0" fontId="0" fillId="33" borderId="62" xfId="0" applyFill="1" applyBorder="1" applyAlignment="1" applyProtection="1">
      <alignment horizontal="right" indent="1"/>
      <protection locked="0"/>
    </xf>
    <xf numFmtId="0" fontId="0" fillId="33" borderId="63" xfId="0" applyFill="1" applyBorder="1" applyAlignment="1" applyProtection="1">
      <alignment horizontal="right" indent="1"/>
      <protection locked="0"/>
    </xf>
    <xf numFmtId="0" fontId="10" fillId="33" borderId="63" xfId="0" applyFont="1" applyFill="1" applyBorder="1" applyAlignment="1" applyProtection="1">
      <alignment horizontal="right" indent="1"/>
      <protection locked="0"/>
    </xf>
    <xf numFmtId="0" fontId="0" fillId="33" borderId="58" xfId="0" applyFill="1" applyBorder="1" applyAlignment="1" applyProtection="1">
      <alignment horizontal="right" indent="1"/>
      <protection locked="0"/>
    </xf>
    <xf numFmtId="0" fontId="0" fillId="33" borderId="28" xfId="0" applyFill="1" applyBorder="1" applyAlignment="1" applyProtection="1">
      <alignment horizontal="right" indent="1"/>
      <protection locked="0"/>
    </xf>
    <xf numFmtId="0" fontId="0" fillId="33" borderId="31" xfId="0" applyFill="1" applyBorder="1" applyAlignment="1" applyProtection="1">
      <alignment horizontal="right" indent="1"/>
      <protection locked="0"/>
    </xf>
    <xf numFmtId="0" fontId="0" fillId="33" borderId="33" xfId="0" applyFill="1" applyBorder="1" applyAlignment="1" applyProtection="1">
      <alignment horizontal="right" indent="1"/>
      <protection locked="0"/>
    </xf>
    <xf numFmtId="0" fontId="95" fillId="33" borderId="0" xfId="0" applyFont="1" applyFill="1" applyAlignment="1">
      <alignment/>
    </xf>
    <xf numFmtId="0" fontId="4" fillId="33" borderId="71" xfId="0" applyFont="1" applyFill="1" applyBorder="1" applyAlignment="1">
      <alignment/>
    </xf>
    <xf numFmtId="0" fontId="4" fillId="35" borderId="0" xfId="0" applyFont="1" applyFill="1" applyAlignment="1">
      <alignment horizontal="left" vertical="center" wrapText="1"/>
    </xf>
    <xf numFmtId="3" fontId="10" fillId="33" borderId="51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0" xfId="0" applyNumberForma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2" fillId="33" borderId="51" xfId="0" applyNumberFormat="1" applyFont="1" applyFill="1" applyBorder="1" applyAlignment="1" applyProtection="1">
      <alignment horizontal="right" indent="1"/>
      <protection locked="0"/>
    </xf>
    <xf numFmtId="3" fontId="7" fillId="33" borderId="0" xfId="0" applyNumberFormat="1" applyFont="1" applyFill="1" applyBorder="1" applyAlignment="1" applyProtection="1">
      <alignment horizontal="left"/>
      <protection locked="0"/>
    </xf>
    <xf numFmtId="3" fontId="1" fillId="33" borderId="14" xfId="0" applyNumberFormat="1" applyFont="1" applyFill="1" applyBorder="1" applyAlignment="1" applyProtection="1">
      <alignment horizontal="right" vertical="center" indent="1"/>
      <protection locked="0"/>
    </xf>
    <xf numFmtId="3" fontId="0" fillId="35" borderId="17" xfId="0" applyNumberFormat="1" applyFont="1" applyFill="1" applyBorder="1" applyAlignment="1" applyProtection="1">
      <alignment/>
      <protection locked="0"/>
    </xf>
    <xf numFmtId="3" fontId="1" fillId="33" borderId="19" xfId="0" applyNumberFormat="1" applyFont="1" applyFill="1" applyBorder="1" applyAlignment="1" applyProtection="1">
      <alignment horizontal="right" vertical="center" indent="1"/>
      <protection locked="0"/>
    </xf>
    <xf numFmtId="3" fontId="1" fillId="35" borderId="36" xfId="0" applyNumberFormat="1" applyFont="1" applyFill="1" applyBorder="1" applyAlignment="1" applyProtection="1">
      <alignment horizontal="right" indent="1"/>
      <protection/>
    </xf>
    <xf numFmtId="3" fontId="0" fillId="35" borderId="51" xfId="0" applyNumberFormat="1" applyFont="1" applyFill="1" applyBorder="1" applyAlignment="1" applyProtection="1">
      <alignment/>
      <protection locked="0"/>
    </xf>
    <xf numFmtId="3" fontId="0" fillId="35" borderId="29" xfId="0" applyNumberFormat="1" applyFont="1" applyFill="1" applyBorder="1" applyAlignment="1" applyProtection="1">
      <alignment/>
      <protection locked="0"/>
    </xf>
    <xf numFmtId="3" fontId="0" fillId="33" borderId="49" xfId="0" applyNumberFormat="1" applyFont="1" applyFill="1" applyBorder="1" applyAlignment="1" applyProtection="1">
      <alignment horizontal="right" vertical="center" indent="1"/>
      <protection locked="0"/>
    </xf>
    <xf numFmtId="3" fontId="1" fillId="33" borderId="29" xfId="0" applyNumberFormat="1" applyFont="1" applyFill="1" applyBorder="1" applyAlignment="1" applyProtection="1">
      <alignment horizontal="right" indent="1"/>
      <protection locked="0"/>
    </xf>
    <xf numFmtId="3" fontId="1" fillId="33" borderId="30" xfId="0" applyNumberFormat="1" applyFont="1" applyFill="1" applyBorder="1" applyAlignment="1" applyProtection="1">
      <alignment horizontal="right" indent="1"/>
      <protection locked="0"/>
    </xf>
    <xf numFmtId="3" fontId="13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5" xfId="0" applyFont="1" applyFill="1" applyBorder="1" applyAlignment="1">
      <alignment/>
    </xf>
    <xf numFmtId="4" fontId="6" fillId="33" borderId="74" xfId="0" applyNumberFormat="1" applyFont="1" applyFill="1" applyBorder="1" applyAlignment="1" applyProtection="1">
      <alignment horizontal="center"/>
      <protection locked="0"/>
    </xf>
    <xf numFmtId="4" fontId="6" fillId="33" borderId="47" xfId="0" applyNumberFormat="1" applyFont="1" applyFill="1" applyBorder="1" applyAlignment="1" applyProtection="1">
      <alignment horizontal="center"/>
      <protection locked="0"/>
    </xf>
    <xf numFmtId="3" fontId="0" fillId="33" borderId="15" xfId="0" applyNumberFormat="1" applyFont="1" applyFill="1" applyBorder="1" applyAlignment="1" applyProtection="1">
      <alignment horizontal="right" indent="1"/>
      <protection locked="0"/>
    </xf>
    <xf numFmtId="3" fontId="0" fillId="33" borderId="11" xfId="0" applyNumberFormat="1" applyFont="1" applyFill="1" applyBorder="1" applyAlignment="1" applyProtection="1">
      <alignment horizontal="right" indent="1"/>
      <protection locked="0"/>
    </xf>
    <xf numFmtId="3" fontId="0" fillId="33" borderId="16" xfId="0" applyNumberFormat="1" applyFont="1" applyFill="1" applyBorder="1" applyAlignment="1" applyProtection="1">
      <alignment horizontal="right" indent="1"/>
      <protection locked="0"/>
    </xf>
    <xf numFmtId="3" fontId="96" fillId="33" borderId="0" xfId="0" applyNumberFormat="1" applyFont="1" applyFill="1" applyAlignment="1" applyProtection="1">
      <alignment/>
      <protection locked="0"/>
    </xf>
    <xf numFmtId="3" fontId="6" fillId="33" borderId="44" xfId="0" applyNumberFormat="1" applyFont="1" applyFill="1" applyBorder="1" applyAlignment="1" applyProtection="1">
      <alignment horizontal="right" indent="1"/>
      <protection locked="0"/>
    </xf>
    <xf numFmtId="3" fontId="12" fillId="33" borderId="10" xfId="0" applyNumberFormat="1" applyFont="1" applyFill="1" applyBorder="1" applyAlignment="1" applyProtection="1">
      <alignment horizontal="right" indent="1"/>
      <protection locked="0"/>
    </xf>
    <xf numFmtId="0" fontId="0" fillId="35" borderId="0" xfId="0" applyFill="1" applyAlignment="1">
      <alignment horizontal="center"/>
    </xf>
    <xf numFmtId="4" fontId="0" fillId="35" borderId="0" xfId="0" applyNumberFormat="1" applyFill="1" applyAlignment="1">
      <alignment horizontal="center"/>
    </xf>
    <xf numFmtId="3" fontId="0" fillId="33" borderId="13" xfId="0" applyNumberFormat="1" applyFont="1" applyFill="1" applyBorder="1" applyAlignment="1" applyProtection="1">
      <alignment horizontal="right" indent="1"/>
      <protection locked="0"/>
    </xf>
    <xf numFmtId="3" fontId="0" fillId="33" borderId="50" xfId="0" applyNumberFormat="1" applyFont="1" applyFill="1" applyBorder="1" applyAlignment="1" applyProtection="1">
      <alignment horizontal="right" indent="1"/>
      <protection locked="0"/>
    </xf>
    <xf numFmtId="3" fontId="1" fillId="33" borderId="14" xfId="0" applyNumberFormat="1" applyFont="1" applyFill="1" applyBorder="1" applyAlignment="1" applyProtection="1">
      <alignment horizontal="right" indent="1"/>
      <protection/>
    </xf>
    <xf numFmtId="3" fontId="2" fillId="33" borderId="62" xfId="0" applyNumberFormat="1" applyFont="1" applyFill="1" applyBorder="1" applyAlignment="1" applyProtection="1">
      <alignment horizontal="right" indent="1"/>
      <protection/>
    </xf>
    <xf numFmtId="3" fontId="2" fillId="33" borderId="63" xfId="0" applyNumberFormat="1" applyFont="1" applyFill="1" applyBorder="1" applyAlignment="1" applyProtection="1">
      <alignment horizontal="right" indent="1"/>
      <protection/>
    </xf>
    <xf numFmtId="3" fontId="3" fillId="33" borderId="13" xfId="0" applyNumberFormat="1" applyFont="1" applyFill="1" applyBorder="1" applyAlignment="1" applyProtection="1">
      <alignment horizontal="right" indent="1"/>
      <protection/>
    </xf>
    <xf numFmtId="3" fontId="0" fillId="33" borderId="48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75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65" xfId="0" applyNumberFormat="1" applyFont="1" applyFill="1" applyBorder="1" applyAlignment="1" applyProtection="1">
      <alignment horizontal="right" indent="1"/>
      <protection/>
    </xf>
    <xf numFmtId="3" fontId="3" fillId="33" borderId="16" xfId="0" applyNumberFormat="1" applyFont="1" applyFill="1" applyBorder="1" applyAlignment="1" applyProtection="1">
      <alignment horizontal="right" indent="1"/>
      <protection/>
    </xf>
    <xf numFmtId="3" fontId="3" fillId="33" borderId="48" xfId="0" applyNumberFormat="1" applyFont="1" applyFill="1" applyBorder="1" applyAlignment="1" applyProtection="1">
      <alignment horizontal="right" indent="1"/>
      <protection/>
    </xf>
    <xf numFmtId="3" fontId="1" fillId="33" borderId="69" xfId="0" applyNumberFormat="1" applyFont="1" applyFill="1" applyBorder="1" applyAlignment="1" applyProtection="1">
      <alignment horizontal="right" indent="1"/>
      <protection/>
    </xf>
    <xf numFmtId="4" fontId="1" fillId="33" borderId="0" xfId="0" applyNumberFormat="1" applyFont="1" applyFill="1" applyBorder="1" applyAlignment="1" applyProtection="1">
      <alignment horizontal="center"/>
      <protection locked="0"/>
    </xf>
    <xf numFmtId="3" fontId="0" fillId="33" borderId="0" xfId="0" applyNumberFormat="1" applyFill="1" applyBorder="1" applyAlignment="1" applyProtection="1">
      <alignment horizontal="left" vertical="center" indent="2"/>
      <protection locked="0"/>
    </xf>
    <xf numFmtId="3" fontId="5" fillId="33" borderId="15" xfId="0" applyNumberFormat="1" applyFont="1" applyFill="1" applyBorder="1" applyAlignment="1" applyProtection="1">
      <alignment horizontal="left" vertical="center"/>
      <protection locked="0"/>
    </xf>
    <xf numFmtId="3" fontId="0" fillId="34" borderId="0" xfId="0" applyNumberFormat="1" applyFill="1" applyBorder="1" applyAlignment="1" applyProtection="1">
      <alignment vertical="center"/>
      <protection locked="0"/>
    </xf>
    <xf numFmtId="3" fontId="32" fillId="33" borderId="26" xfId="0" applyNumberFormat="1" applyFont="1" applyFill="1" applyBorder="1" applyAlignment="1" applyProtection="1">
      <alignment horizontal="right" indent="1"/>
      <protection/>
    </xf>
    <xf numFmtId="3" fontId="32" fillId="33" borderId="73" xfId="0" applyNumberFormat="1" applyFont="1" applyFill="1" applyBorder="1" applyAlignment="1" applyProtection="1">
      <alignment horizontal="right" indent="1"/>
      <protection/>
    </xf>
    <xf numFmtId="3" fontId="1" fillId="33" borderId="15" xfId="0" applyNumberFormat="1" applyFont="1" applyFill="1" applyBorder="1" applyAlignment="1" applyProtection="1">
      <alignment horizontal="right" indent="1"/>
      <protection/>
    </xf>
    <xf numFmtId="3" fontId="1" fillId="33" borderId="11" xfId="0" applyNumberFormat="1" applyFont="1" applyFill="1" applyBorder="1" applyAlignment="1" applyProtection="1">
      <alignment horizontal="right" indent="1"/>
      <protection/>
    </xf>
    <xf numFmtId="3" fontId="1" fillId="33" borderId="12" xfId="0" applyNumberFormat="1" applyFont="1" applyFill="1" applyBorder="1" applyAlignment="1" applyProtection="1">
      <alignment horizontal="right" indent="1"/>
      <protection locked="0"/>
    </xf>
    <xf numFmtId="3" fontId="1" fillId="33" borderId="13" xfId="0" applyNumberFormat="1" applyFont="1" applyFill="1" applyBorder="1" applyAlignment="1" applyProtection="1">
      <alignment horizontal="right" indent="1"/>
      <protection/>
    </xf>
    <xf numFmtId="3" fontId="0" fillId="33" borderId="43" xfId="0" applyNumberFormat="1" applyFill="1" applyBorder="1" applyAlignment="1" applyProtection="1">
      <alignment horizontal="right" indent="1"/>
      <protection locked="0"/>
    </xf>
    <xf numFmtId="0" fontId="0" fillId="35" borderId="0" xfId="0" applyFill="1" applyAlignment="1">
      <alignment horizontal="right"/>
    </xf>
    <xf numFmtId="0" fontId="28" fillId="35" borderId="17" xfId="0" applyFont="1" applyFill="1" applyBorder="1" applyAlignment="1">
      <alignment horizontal="right" vertical="top" wrapText="1" indent="1"/>
    </xf>
    <xf numFmtId="0" fontId="28" fillId="35" borderId="17" xfId="0" applyFont="1" applyFill="1" applyBorder="1" applyAlignment="1">
      <alignment horizontal="right" vertical="center" wrapText="1" indent="1"/>
    </xf>
    <xf numFmtId="3" fontId="28" fillId="35" borderId="17" xfId="0" applyNumberFormat="1" applyFont="1" applyFill="1" applyBorder="1" applyAlignment="1">
      <alignment horizontal="right" vertical="top" wrapText="1" indent="1"/>
    </xf>
    <xf numFmtId="4" fontId="26" fillId="33" borderId="10" xfId="0" applyNumberFormat="1" applyFont="1" applyFill="1" applyBorder="1" applyAlignment="1" applyProtection="1">
      <alignment horizontal="centerContinuous" vertical="center"/>
      <protection locked="0"/>
    </xf>
    <xf numFmtId="4" fontId="0" fillId="33" borderId="10" xfId="0" applyNumberFormat="1" applyFont="1" applyFill="1" applyBorder="1" applyAlignment="1" applyProtection="1">
      <alignment horizontal="center" vertical="center"/>
      <protection locked="0"/>
    </xf>
    <xf numFmtId="4" fontId="0" fillId="33" borderId="18" xfId="0" applyNumberFormat="1" applyFont="1" applyFill="1" applyBorder="1" applyAlignment="1" applyProtection="1">
      <alignment vertical="center"/>
      <protection locked="0"/>
    </xf>
    <xf numFmtId="4" fontId="0" fillId="33" borderId="0" xfId="0" applyNumberFormat="1" applyFont="1" applyFill="1" applyBorder="1" applyAlignment="1" applyProtection="1">
      <alignment vertical="center"/>
      <protection locked="0"/>
    </xf>
    <xf numFmtId="3" fontId="2" fillId="33" borderId="48" xfId="0" applyNumberFormat="1" applyFont="1" applyFill="1" applyBorder="1" applyAlignment="1" applyProtection="1">
      <alignment horizontal="center"/>
      <protection locked="0"/>
    </xf>
    <xf numFmtId="3" fontId="2" fillId="33" borderId="75" xfId="0" applyNumberFormat="1" applyFont="1" applyFill="1" applyBorder="1" applyAlignment="1" applyProtection="1">
      <alignment horizontal="center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1" fillId="33" borderId="16" xfId="0" applyNumberFormat="1" applyFont="1" applyFill="1" applyBorder="1" applyAlignment="1" applyProtection="1">
      <alignment horizontal="right" indent="1"/>
      <protection locked="0"/>
    </xf>
    <xf numFmtId="3" fontId="1" fillId="33" borderId="48" xfId="0" applyNumberFormat="1" applyFont="1" applyFill="1" applyBorder="1" applyAlignment="1" applyProtection="1">
      <alignment horizontal="right" indent="1"/>
      <protection locked="0"/>
    </xf>
    <xf numFmtId="3" fontId="0" fillId="33" borderId="18" xfId="0" applyNumberFormat="1" applyFont="1" applyFill="1" applyBorder="1" applyAlignment="1" applyProtection="1">
      <alignment horizontal="left"/>
      <protection locked="0"/>
    </xf>
    <xf numFmtId="3" fontId="0" fillId="33" borderId="0" xfId="0" applyNumberFormat="1" applyFont="1" applyFill="1" applyBorder="1" applyAlignment="1" applyProtection="1">
      <alignment vertical="center" wrapText="1"/>
      <protection locked="0"/>
    </xf>
    <xf numFmtId="3" fontId="0" fillId="33" borderId="0" xfId="0" applyNumberFormat="1" applyFont="1" applyFill="1" applyAlignment="1" applyProtection="1">
      <alignment horizontal="left" vertical="center" wrapText="1"/>
      <protection locked="0"/>
    </xf>
    <xf numFmtId="3" fontId="0" fillId="33" borderId="13" xfId="0" applyNumberFormat="1" applyFont="1" applyFill="1" applyBorder="1" applyAlignment="1" applyProtection="1">
      <alignment horizontal="left"/>
      <protection locked="0"/>
    </xf>
    <xf numFmtId="3" fontId="0" fillId="33" borderId="12" xfId="0" applyNumberFormat="1" applyFont="1" applyFill="1" applyBorder="1" applyAlignment="1" applyProtection="1">
      <alignment horizontal="left"/>
      <protection locked="0"/>
    </xf>
    <xf numFmtId="3" fontId="0" fillId="33" borderId="38" xfId="0" applyNumberFormat="1" applyFont="1" applyFill="1" applyBorder="1" applyAlignment="1" applyProtection="1">
      <alignment horizontal="left"/>
      <protection locked="0"/>
    </xf>
    <xf numFmtId="3" fontId="0" fillId="33" borderId="28" xfId="0" applyNumberFormat="1" applyFont="1" applyFill="1" applyBorder="1" applyAlignment="1" applyProtection="1">
      <alignment horizontal="right" vertical="center" indent="1"/>
      <protection locked="0"/>
    </xf>
    <xf numFmtId="3" fontId="0" fillId="35" borderId="29" xfId="0" applyNumberFormat="1" applyFont="1" applyFill="1" applyBorder="1" applyAlignment="1" applyProtection="1">
      <alignment/>
      <protection locked="0"/>
    </xf>
    <xf numFmtId="3" fontId="0" fillId="33" borderId="37" xfId="0" applyNumberFormat="1" applyFont="1" applyFill="1" applyBorder="1" applyAlignment="1" applyProtection="1">
      <alignment horizontal="left"/>
      <protection locked="0"/>
    </xf>
    <xf numFmtId="3" fontId="0" fillId="33" borderId="31" xfId="0" applyNumberFormat="1" applyFont="1" applyFill="1" applyBorder="1" applyAlignment="1" applyProtection="1">
      <alignment horizontal="right" vertical="center" indent="1"/>
      <protection locked="0"/>
    </xf>
    <xf numFmtId="3" fontId="0" fillId="35" borderId="17" xfId="0" applyNumberFormat="1" applyFont="1" applyFill="1" applyBorder="1" applyAlignment="1" applyProtection="1">
      <alignment/>
      <protection locked="0"/>
    </xf>
    <xf numFmtId="3" fontId="0" fillId="33" borderId="33" xfId="0" applyNumberFormat="1" applyFont="1" applyFill="1" applyBorder="1" applyAlignment="1" applyProtection="1">
      <alignment horizontal="right" vertical="center" indent="1"/>
      <protection locked="0"/>
    </xf>
    <xf numFmtId="3" fontId="0" fillId="35" borderId="51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12" fillId="33" borderId="18" xfId="0" applyNumberFormat="1" applyFont="1" applyFill="1" applyBorder="1" applyAlignment="1" applyProtection="1">
      <alignment vertical="center"/>
      <protection locked="0"/>
    </xf>
    <xf numFmtId="3" fontId="6" fillId="33" borderId="18" xfId="0" applyNumberFormat="1" applyFont="1" applyFill="1" applyBorder="1" applyAlignment="1" applyProtection="1">
      <alignment vertical="center" wrapText="1"/>
      <protection locked="0"/>
    </xf>
    <xf numFmtId="3" fontId="6" fillId="33" borderId="0" xfId="0" applyNumberFormat="1" applyFont="1" applyFill="1" applyBorder="1" applyAlignment="1" applyProtection="1">
      <alignment vertical="center" wrapText="1"/>
      <protection locked="0"/>
    </xf>
    <xf numFmtId="3" fontId="10" fillId="33" borderId="18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18" xfId="0" applyNumberFormat="1" applyFont="1" applyFill="1" applyBorder="1" applyAlignment="1" applyProtection="1">
      <alignment horizontal="right" indent="1"/>
      <protection locked="0"/>
    </xf>
    <xf numFmtId="3" fontId="1" fillId="33" borderId="18" xfId="0" applyNumberFormat="1" applyFont="1" applyFill="1" applyBorder="1" applyAlignment="1" applyProtection="1">
      <alignment horizontal="right" indent="1"/>
      <protection/>
    </xf>
    <xf numFmtId="3" fontId="17" fillId="33" borderId="37" xfId="0" applyNumberFormat="1" applyFont="1" applyFill="1" applyBorder="1" applyAlignment="1" applyProtection="1">
      <alignment horizontal="left" indent="1"/>
      <protection locked="0"/>
    </xf>
    <xf numFmtId="3" fontId="17" fillId="33" borderId="67" xfId="0" applyNumberFormat="1" applyFont="1" applyFill="1" applyBorder="1" applyAlignment="1" applyProtection="1">
      <alignment horizontal="left" indent="1"/>
      <protection locked="0"/>
    </xf>
    <xf numFmtId="3" fontId="17" fillId="33" borderId="39" xfId="0" applyNumberFormat="1" applyFont="1" applyFill="1" applyBorder="1" applyAlignment="1" applyProtection="1">
      <alignment horizontal="left" indent="1"/>
      <protection locked="0"/>
    </xf>
    <xf numFmtId="3" fontId="47" fillId="33" borderId="68" xfId="0" applyNumberFormat="1" applyFont="1" applyFill="1" applyBorder="1" applyAlignment="1" applyProtection="1">
      <alignment horizontal="left" indent="1"/>
      <protection locked="0"/>
    </xf>
    <xf numFmtId="3" fontId="17" fillId="33" borderId="15" xfId="0" applyNumberFormat="1" applyFont="1" applyFill="1" applyBorder="1" applyAlignment="1" applyProtection="1">
      <alignment horizontal="left" indent="1"/>
      <protection locked="0"/>
    </xf>
    <xf numFmtId="3" fontId="17" fillId="33" borderId="12" xfId="0" applyNumberFormat="1" applyFont="1" applyFill="1" applyBorder="1" applyAlignment="1" applyProtection="1">
      <alignment horizontal="left" indent="1"/>
      <protection locked="0"/>
    </xf>
    <xf numFmtId="3" fontId="47" fillId="33" borderId="16" xfId="0" applyNumberFormat="1" applyFont="1" applyFill="1" applyBorder="1" applyAlignment="1" applyProtection="1">
      <alignment horizontal="left" indent="1"/>
      <protection locked="0"/>
    </xf>
    <xf numFmtId="3" fontId="17" fillId="33" borderId="11" xfId="0" applyNumberFormat="1" applyFont="1" applyFill="1" applyBorder="1" applyAlignment="1" applyProtection="1">
      <alignment horizontal="left" indent="1"/>
      <protection locked="0"/>
    </xf>
    <xf numFmtId="3" fontId="47" fillId="33" borderId="16" xfId="0" applyNumberFormat="1" applyFont="1" applyFill="1" applyBorder="1" applyAlignment="1" applyProtection="1">
      <alignment horizontal="left" indent="1"/>
      <protection locked="0"/>
    </xf>
    <xf numFmtId="3" fontId="47" fillId="33" borderId="68" xfId="0" applyNumberFormat="1" applyFont="1" applyFill="1" applyBorder="1" applyAlignment="1" applyProtection="1">
      <alignment horizontal="left" indent="1"/>
      <protection locked="0"/>
    </xf>
    <xf numFmtId="3" fontId="0" fillId="33" borderId="62" xfId="0" applyNumberFormat="1" applyFont="1" applyFill="1" applyBorder="1" applyAlignment="1" applyProtection="1">
      <alignment horizontal="right" indent="1"/>
      <protection locked="0"/>
    </xf>
    <xf numFmtId="3" fontId="0" fillId="33" borderId="29" xfId="0" applyNumberFormat="1" applyFont="1" applyFill="1" applyBorder="1" applyAlignment="1" applyProtection="1">
      <alignment horizontal="right" indent="1"/>
      <protection locked="0"/>
    </xf>
    <xf numFmtId="3" fontId="0" fillId="33" borderId="58" xfId="0" applyNumberFormat="1" applyFont="1" applyFill="1" applyBorder="1" applyAlignment="1" applyProtection="1">
      <alignment horizontal="right" indent="1"/>
      <protection locked="0"/>
    </xf>
    <xf numFmtId="3" fontId="0" fillId="33" borderId="24" xfId="0" applyNumberFormat="1" applyFont="1" applyFill="1" applyBorder="1" applyAlignment="1" applyProtection="1">
      <alignment horizontal="right" indent="1"/>
      <protection locked="0"/>
    </xf>
    <xf numFmtId="3" fontId="0" fillId="33" borderId="40" xfId="0" applyNumberFormat="1" applyFont="1" applyFill="1" applyBorder="1" applyAlignment="1" applyProtection="1">
      <alignment horizontal="right" indent="1"/>
      <protection locked="0"/>
    </xf>
    <xf numFmtId="3" fontId="0" fillId="33" borderId="63" xfId="0" applyNumberFormat="1" applyFont="1" applyFill="1" applyBorder="1" applyAlignment="1" applyProtection="1">
      <alignment horizontal="right" indent="1"/>
      <protection locked="0"/>
    </xf>
    <xf numFmtId="3" fontId="0" fillId="33" borderId="17" xfId="0" applyNumberFormat="1" applyFont="1" applyFill="1" applyBorder="1" applyAlignment="1" applyProtection="1">
      <alignment horizontal="right" indent="1"/>
      <protection locked="0"/>
    </xf>
    <xf numFmtId="3" fontId="0" fillId="33" borderId="41" xfId="0" applyNumberFormat="1" applyFont="1" applyFill="1" applyBorder="1" applyAlignment="1" applyProtection="1">
      <alignment horizontal="right" indent="1"/>
      <protection locked="0"/>
    </xf>
    <xf numFmtId="3" fontId="0" fillId="33" borderId="61" xfId="0" applyNumberFormat="1" applyFont="1" applyFill="1" applyBorder="1" applyAlignment="1" applyProtection="1">
      <alignment horizontal="right" indent="1"/>
      <protection locked="0"/>
    </xf>
    <xf numFmtId="3" fontId="0" fillId="33" borderId="26" xfId="0" applyNumberFormat="1" applyFont="1" applyFill="1" applyBorder="1" applyAlignment="1" applyProtection="1">
      <alignment horizontal="right" indent="1"/>
      <protection locked="0"/>
    </xf>
    <xf numFmtId="3" fontId="1" fillId="33" borderId="36" xfId="0" applyNumberFormat="1" applyFont="1" applyFill="1" applyBorder="1" applyAlignment="1" applyProtection="1">
      <alignment horizontal="right" indent="1"/>
      <protection/>
    </xf>
    <xf numFmtId="3" fontId="0" fillId="33" borderId="43" xfId="0" applyNumberFormat="1" applyFont="1" applyFill="1" applyBorder="1" applyAlignment="1" applyProtection="1">
      <alignment horizontal="right" indent="1"/>
      <protection locked="0"/>
    </xf>
    <xf numFmtId="3" fontId="0" fillId="33" borderId="44" xfId="0" applyNumberFormat="1" applyFont="1" applyFill="1" applyBorder="1" applyAlignment="1" applyProtection="1">
      <alignment horizontal="right" indent="1"/>
      <protection locked="0"/>
    </xf>
    <xf numFmtId="3" fontId="0" fillId="33" borderId="49" xfId="0" applyNumberFormat="1" applyFont="1" applyFill="1" applyBorder="1" applyAlignment="1" applyProtection="1">
      <alignment horizontal="right" indent="1"/>
      <protection locked="0"/>
    </xf>
    <xf numFmtId="3" fontId="0" fillId="33" borderId="51" xfId="0" applyNumberFormat="1" applyFont="1" applyFill="1" applyBorder="1" applyAlignment="1" applyProtection="1">
      <alignment horizontal="right" indent="1"/>
      <protection locked="0"/>
    </xf>
    <xf numFmtId="3" fontId="0" fillId="33" borderId="45" xfId="0" applyNumberFormat="1" applyFont="1" applyFill="1" applyBorder="1" applyAlignment="1" applyProtection="1">
      <alignment horizontal="right" indent="1"/>
      <protection locked="0"/>
    </xf>
    <xf numFmtId="3" fontId="0" fillId="33" borderId="73" xfId="0" applyNumberFormat="1" applyFont="1" applyFill="1" applyBorder="1" applyAlignment="1" applyProtection="1">
      <alignment horizontal="right" indent="1"/>
      <protection locked="0"/>
    </xf>
    <xf numFmtId="3" fontId="0" fillId="33" borderId="62" xfId="0" applyNumberFormat="1" applyFont="1" applyFill="1" applyBorder="1" applyAlignment="1" applyProtection="1">
      <alignment horizontal="right" vertical="center" indent="1"/>
      <protection locked="0"/>
    </xf>
    <xf numFmtId="3" fontId="0" fillId="33" borderId="29" xfId="0" applyNumberFormat="1" applyFont="1" applyFill="1" applyBorder="1" applyAlignment="1" applyProtection="1">
      <alignment horizontal="right" vertical="center" indent="1"/>
      <protection locked="0"/>
    </xf>
    <xf numFmtId="3" fontId="0" fillId="33" borderId="43" xfId="0" applyNumberFormat="1" applyFont="1" applyFill="1" applyBorder="1" applyAlignment="1" applyProtection="1">
      <alignment horizontal="right" vertical="center" indent="1"/>
      <protection locked="0"/>
    </xf>
    <xf numFmtId="3" fontId="0" fillId="33" borderId="28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0" xfId="0" applyNumberFormat="1" applyFont="1" applyFill="1" applyBorder="1" applyAlignment="1" applyProtection="1">
      <alignment horizontal="right" vertical="center" indent="1"/>
      <protection locked="0"/>
    </xf>
    <xf numFmtId="3" fontId="0" fillId="33" borderId="40" xfId="0" applyNumberFormat="1" applyFont="1" applyFill="1" applyBorder="1" applyAlignment="1" applyProtection="1">
      <alignment horizontal="right" vertical="center" indent="1"/>
      <protection locked="0"/>
    </xf>
    <xf numFmtId="3" fontId="1" fillId="33" borderId="13" xfId="0" applyNumberFormat="1" applyFont="1" applyFill="1" applyBorder="1" applyAlignment="1" applyProtection="1">
      <alignment horizontal="right" vertical="center" indent="1"/>
      <protection/>
    </xf>
    <xf numFmtId="3" fontId="1" fillId="33" borderId="43" xfId="0" applyNumberFormat="1" applyFont="1" applyFill="1" applyBorder="1" applyAlignment="1" applyProtection="1">
      <alignment horizontal="right" indent="1"/>
      <protection/>
    </xf>
    <xf numFmtId="3" fontId="0" fillId="33" borderId="12" xfId="0" applyNumberFormat="1" applyFont="1" applyFill="1" applyBorder="1" applyAlignment="1" applyProtection="1">
      <alignment horizontal="right" indent="1"/>
      <protection locked="0"/>
    </xf>
    <xf numFmtId="3" fontId="0" fillId="33" borderId="63" xfId="0" applyNumberFormat="1" applyFont="1" applyFill="1" applyBorder="1" applyAlignment="1" applyProtection="1">
      <alignment horizontal="right" vertical="center" indent="1"/>
      <protection locked="0"/>
    </xf>
    <xf numFmtId="3" fontId="0" fillId="33" borderId="17" xfId="0" applyNumberFormat="1" applyFont="1" applyFill="1" applyBorder="1" applyAlignment="1" applyProtection="1">
      <alignment horizontal="right" vertical="center" indent="1"/>
      <protection locked="0"/>
    </xf>
    <xf numFmtId="3" fontId="0" fillId="33" borderId="44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1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2" xfId="0" applyNumberFormat="1" applyFont="1" applyFill="1" applyBorder="1" applyAlignment="1" applyProtection="1">
      <alignment horizontal="right" vertical="center" indent="1"/>
      <protection locked="0"/>
    </xf>
    <xf numFmtId="3" fontId="0" fillId="33" borderId="41" xfId="0" applyNumberFormat="1" applyFont="1" applyFill="1" applyBorder="1" applyAlignment="1" applyProtection="1">
      <alignment horizontal="right" vertical="center" indent="1"/>
      <protection locked="0"/>
    </xf>
    <xf numFmtId="3" fontId="1" fillId="33" borderId="11" xfId="0" applyNumberFormat="1" applyFont="1" applyFill="1" applyBorder="1" applyAlignment="1" applyProtection="1">
      <alignment horizontal="right" vertical="center" indent="1"/>
      <protection/>
    </xf>
    <xf numFmtId="3" fontId="0" fillId="33" borderId="58" xfId="0" applyNumberFormat="1" applyFont="1" applyFill="1" applyBorder="1" applyAlignment="1" applyProtection="1">
      <alignment horizontal="right" vertical="center" indent="1"/>
      <protection locked="0"/>
    </xf>
    <xf numFmtId="3" fontId="0" fillId="33" borderId="24" xfId="0" applyNumberFormat="1" applyFont="1" applyFill="1" applyBorder="1" applyAlignment="1" applyProtection="1">
      <alignment horizontal="right" vertical="center" indent="1"/>
      <protection locked="0"/>
    </xf>
    <xf numFmtId="3" fontId="0" fillId="33" borderId="49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3" xfId="0" applyNumberFormat="1" applyFont="1" applyFill="1" applyBorder="1" applyAlignment="1" applyProtection="1">
      <alignment horizontal="right" vertical="center" indent="1"/>
      <protection locked="0"/>
    </xf>
    <xf numFmtId="3" fontId="0" fillId="33" borderId="34" xfId="0" applyNumberFormat="1" applyFont="1" applyFill="1" applyBorder="1" applyAlignment="1" applyProtection="1">
      <alignment horizontal="right" vertical="center" indent="1"/>
      <protection locked="0"/>
    </xf>
    <xf numFmtId="3" fontId="0" fillId="33" borderId="42" xfId="0" applyNumberFormat="1" applyFont="1" applyFill="1" applyBorder="1" applyAlignment="1" applyProtection="1">
      <alignment horizontal="right" vertical="center" indent="1"/>
      <protection locked="0"/>
    </xf>
    <xf numFmtId="3" fontId="1" fillId="33" borderId="12" xfId="0" applyNumberFormat="1" applyFont="1" applyFill="1" applyBorder="1" applyAlignment="1" applyProtection="1">
      <alignment horizontal="right" indent="1"/>
      <protection/>
    </xf>
    <xf numFmtId="3" fontId="1" fillId="33" borderId="56" xfId="0" applyNumberFormat="1" applyFont="1" applyFill="1" applyBorder="1" applyAlignment="1" applyProtection="1">
      <alignment horizontal="right" vertical="center" indent="1"/>
      <protection/>
    </xf>
    <xf numFmtId="3" fontId="1" fillId="33" borderId="35" xfId="0" applyNumberFormat="1" applyFont="1" applyFill="1" applyBorder="1" applyAlignment="1" applyProtection="1">
      <alignment horizontal="right" vertical="center" indent="1"/>
      <protection/>
    </xf>
    <xf numFmtId="3" fontId="1" fillId="33" borderId="36" xfId="0" applyNumberFormat="1" applyFont="1" applyFill="1" applyBorder="1" applyAlignment="1" applyProtection="1">
      <alignment horizontal="right" vertical="center" indent="1"/>
      <protection/>
    </xf>
    <xf numFmtId="3" fontId="1" fillId="33" borderId="20" xfId="0" applyNumberFormat="1" applyFont="1" applyFill="1" applyBorder="1" applyAlignment="1" applyProtection="1">
      <alignment horizontal="right" vertical="center" indent="1"/>
      <protection/>
    </xf>
    <xf numFmtId="3" fontId="1" fillId="33" borderId="23" xfId="0" applyNumberFormat="1" applyFont="1" applyFill="1" applyBorder="1" applyAlignment="1" applyProtection="1">
      <alignment horizontal="right" vertical="center" indent="1"/>
      <protection/>
    </xf>
    <xf numFmtId="3" fontId="1" fillId="33" borderId="10" xfId="0" applyNumberFormat="1" applyFont="1" applyFill="1" applyBorder="1" applyAlignment="1" applyProtection="1">
      <alignment horizontal="right" vertical="center" indent="1"/>
      <protection/>
    </xf>
    <xf numFmtId="3" fontId="1" fillId="33" borderId="56" xfId="0" applyNumberFormat="1" applyFont="1" applyFill="1" applyBorder="1" applyAlignment="1" applyProtection="1">
      <alignment horizontal="right" indent="1"/>
      <protection/>
    </xf>
    <xf numFmtId="3" fontId="0" fillId="33" borderId="37" xfId="0" applyNumberFormat="1" applyFont="1" applyFill="1" applyBorder="1" applyAlignment="1" applyProtection="1">
      <alignment horizontal="left" indent="1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0" fillId="33" borderId="13" xfId="0" applyNumberFormat="1" applyFont="1" applyFill="1" applyBorder="1" applyAlignment="1" applyProtection="1">
      <alignment/>
      <protection locked="0"/>
    </xf>
    <xf numFmtId="3" fontId="2" fillId="33" borderId="39" xfId="0" applyNumberFormat="1" applyFont="1" applyFill="1" applyBorder="1" applyAlignment="1" applyProtection="1">
      <alignment horizontal="left" indent="1"/>
      <protection locked="0"/>
    </xf>
    <xf numFmtId="3" fontId="0" fillId="33" borderId="11" xfId="0" applyNumberFormat="1" applyFont="1" applyFill="1" applyBorder="1" applyAlignment="1" applyProtection="1">
      <alignment/>
      <protection locked="0"/>
    </xf>
    <xf numFmtId="3" fontId="0" fillId="33" borderId="67" xfId="0" applyNumberFormat="1" applyFont="1" applyFill="1" applyBorder="1" applyAlignment="1" applyProtection="1">
      <alignment horizontal="left" indent="1"/>
      <protection locked="0"/>
    </xf>
    <xf numFmtId="3" fontId="0" fillId="33" borderId="39" xfId="0" applyNumberFormat="1" applyFont="1" applyFill="1" applyBorder="1" applyAlignment="1" applyProtection="1">
      <alignment horizontal="left" indent="1"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0" fillId="33" borderId="0" xfId="0" applyNumberFormat="1" applyFont="1" applyFill="1" applyAlignment="1" applyProtection="1">
      <alignment horizontal="left" vertical="center" indent="2"/>
      <protection locked="0"/>
    </xf>
    <xf numFmtId="3" fontId="2" fillId="33" borderId="68" xfId="0" applyNumberFormat="1" applyFont="1" applyFill="1" applyBorder="1" applyAlignment="1" applyProtection="1">
      <alignment horizontal="left" indent="1"/>
      <protection locked="0"/>
    </xf>
    <xf numFmtId="3" fontId="1" fillId="33" borderId="0" xfId="0" applyNumberFormat="1" applyFont="1" applyFill="1" applyBorder="1" applyAlignment="1" applyProtection="1">
      <alignment horizontal="left"/>
      <protection locked="0"/>
    </xf>
    <xf numFmtId="3" fontId="40" fillId="33" borderId="12" xfId="0" applyNumberFormat="1" applyFont="1" applyFill="1" applyBorder="1" applyAlignment="1" applyProtection="1">
      <alignment horizontal="left" vertical="center"/>
      <protection locked="0"/>
    </xf>
    <xf numFmtId="3" fontId="40" fillId="33" borderId="16" xfId="0" applyNumberFormat="1" applyFont="1" applyFill="1" applyBorder="1" applyAlignment="1" applyProtection="1">
      <alignment horizontal="left" vertical="center"/>
      <protection locked="0"/>
    </xf>
    <xf numFmtId="3" fontId="0" fillId="33" borderId="15" xfId="0" applyNumberFormat="1" applyFill="1" applyBorder="1" applyAlignment="1" applyProtection="1">
      <alignment horizontal="left" vertical="center"/>
      <protection locked="0"/>
    </xf>
    <xf numFmtId="3" fontId="0" fillId="33" borderId="35" xfId="0" applyNumberFormat="1" applyFont="1" applyFill="1" applyBorder="1" applyAlignment="1" applyProtection="1">
      <alignment horizontal="left" vertical="center"/>
      <protection locked="0"/>
    </xf>
    <xf numFmtId="3" fontId="96" fillId="33" borderId="0" xfId="0" applyNumberFormat="1" applyFont="1" applyFill="1" applyAlignment="1" applyProtection="1">
      <alignment/>
      <protection locked="0"/>
    </xf>
    <xf numFmtId="3" fontId="97" fillId="33" borderId="0" xfId="0" applyNumberFormat="1" applyFont="1" applyFill="1" applyAlignment="1" applyProtection="1">
      <alignment/>
      <protection locked="0"/>
    </xf>
    <xf numFmtId="3" fontId="1" fillId="33" borderId="48" xfId="0" applyNumberFormat="1" applyFont="1" applyFill="1" applyBorder="1" applyAlignment="1" applyProtection="1">
      <alignment vertical="center" wrapText="1"/>
      <protection locked="0"/>
    </xf>
    <xf numFmtId="3" fontId="5" fillId="33" borderId="13" xfId="0" applyNumberFormat="1" applyFont="1" applyFill="1" applyBorder="1" applyAlignment="1" applyProtection="1">
      <alignment horizontal="left" vertical="center"/>
      <protection locked="0"/>
    </xf>
    <xf numFmtId="3" fontId="32" fillId="33" borderId="29" xfId="0" applyNumberFormat="1" applyFont="1" applyFill="1" applyBorder="1" applyAlignment="1" applyProtection="1">
      <alignment horizontal="right" indent="1"/>
      <protection/>
    </xf>
    <xf numFmtId="3" fontId="32" fillId="33" borderId="43" xfId="0" applyNumberFormat="1" applyFont="1" applyFill="1" applyBorder="1" applyAlignment="1" applyProtection="1">
      <alignment horizontal="right" indent="1"/>
      <protection/>
    </xf>
    <xf numFmtId="3" fontId="0" fillId="33" borderId="15" xfId="0" applyNumberFormat="1" applyFill="1" applyBorder="1" applyAlignment="1" applyProtection="1">
      <alignment/>
      <protection locked="0"/>
    </xf>
    <xf numFmtId="3" fontId="0" fillId="33" borderId="73" xfId="0" applyNumberFormat="1" applyFont="1" applyFill="1" applyBorder="1" applyAlignment="1" applyProtection="1">
      <alignment/>
      <protection locked="0"/>
    </xf>
    <xf numFmtId="3" fontId="0" fillId="33" borderId="44" xfId="0" applyNumberFormat="1" applyFont="1" applyFill="1" applyBorder="1" applyAlignment="1" applyProtection="1">
      <alignment/>
      <protection locked="0"/>
    </xf>
    <xf numFmtId="3" fontId="2" fillId="33" borderId="45" xfId="0" applyNumberFormat="1" applyFont="1" applyFill="1" applyBorder="1" applyAlignment="1" applyProtection="1">
      <alignment/>
      <protection locked="0"/>
    </xf>
    <xf numFmtId="3" fontId="1" fillId="33" borderId="69" xfId="0" applyNumberFormat="1" applyFont="1" applyFill="1" applyBorder="1" applyAlignment="1" applyProtection="1">
      <alignment horizontal="right" vertical="center" indent="1"/>
      <protection locked="0"/>
    </xf>
    <xf numFmtId="3" fontId="1" fillId="33" borderId="46" xfId="0" applyNumberFormat="1" applyFont="1" applyFill="1" applyBorder="1" applyAlignment="1" applyProtection="1">
      <alignment horizontal="right" vertical="center" indent="1"/>
      <protection locked="0"/>
    </xf>
    <xf numFmtId="3" fontId="1" fillId="33" borderId="48" xfId="0" applyNumberFormat="1" applyFont="1" applyFill="1" applyBorder="1" applyAlignment="1" applyProtection="1">
      <alignment horizontal="right" indent="1"/>
      <protection/>
    </xf>
    <xf numFmtId="3" fontId="1" fillId="33" borderId="75" xfId="0" applyNumberFormat="1" applyFont="1" applyFill="1" applyBorder="1" applyAlignment="1" applyProtection="1">
      <alignment horizontal="right" indent="1"/>
      <protection/>
    </xf>
    <xf numFmtId="0" fontId="98" fillId="33" borderId="18" xfId="0" applyFont="1" applyFill="1" applyBorder="1" applyAlignment="1">
      <alignment horizontal="right"/>
    </xf>
    <xf numFmtId="0" fontId="98" fillId="33" borderId="0" xfId="0" applyFont="1" applyFill="1" applyBorder="1" applyAlignment="1">
      <alignment horizontal="justify" vertical="center"/>
    </xf>
    <xf numFmtId="0" fontId="98" fillId="33" borderId="0" xfId="0" applyFont="1" applyFill="1" applyBorder="1" applyAlignment="1">
      <alignment/>
    </xf>
    <xf numFmtId="0" fontId="99" fillId="33" borderId="0" xfId="0" applyFont="1" applyFill="1" applyBorder="1" applyAlignment="1">
      <alignment/>
    </xf>
    <xf numFmtId="0" fontId="28" fillId="35" borderId="0" xfId="0" applyFont="1" applyFill="1" applyBorder="1" applyAlignment="1">
      <alignment wrapText="1"/>
    </xf>
    <xf numFmtId="0" fontId="0" fillId="35" borderId="0" xfId="0" applyFill="1" applyAlignment="1">
      <alignment/>
    </xf>
    <xf numFmtId="0" fontId="29" fillId="35" borderId="15" xfId="0" applyFont="1" applyFill="1" applyBorder="1" applyAlignment="1">
      <alignment horizontal="center" vertical="top" wrapText="1"/>
    </xf>
    <xf numFmtId="0" fontId="29" fillId="35" borderId="16" xfId="0" applyFont="1" applyFill="1" applyBorder="1" applyAlignment="1">
      <alignment horizontal="center" vertical="top" wrapText="1"/>
    </xf>
    <xf numFmtId="0" fontId="30" fillId="35" borderId="13" xfId="0" applyFont="1" applyFill="1" applyBorder="1" applyAlignment="1">
      <alignment horizontal="center" vertical="center" wrapText="1"/>
    </xf>
    <xf numFmtId="0" fontId="30" fillId="35" borderId="16" xfId="0" applyFont="1" applyFill="1" applyBorder="1" applyAlignment="1">
      <alignment horizontal="center" vertical="center" wrapText="1"/>
    </xf>
    <xf numFmtId="0" fontId="28" fillId="35" borderId="76" xfId="0" applyFont="1" applyFill="1" applyBorder="1" applyAlignment="1">
      <alignment horizontal="center" wrapText="1"/>
    </xf>
    <xf numFmtId="0" fontId="29" fillId="35" borderId="15" xfId="0" applyFont="1" applyFill="1" applyBorder="1" applyAlignment="1">
      <alignment horizontal="center" vertical="center" wrapText="1"/>
    </xf>
    <xf numFmtId="0" fontId="30" fillId="35" borderId="61" xfId="0" applyFont="1" applyFill="1" applyBorder="1" applyAlignment="1">
      <alignment horizontal="center" vertical="center" wrapText="1"/>
    </xf>
    <xf numFmtId="0" fontId="30" fillId="35" borderId="27" xfId="0" applyFont="1" applyFill="1" applyBorder="1" applyAlignment="1">
      <alignment horizontal="center" vertical="top" wrapText="1"/>
    </xf>
    <xf numFmtId="0" fontId="0" fillId="35" borderId="0" xfId="0" applyFill="1" applyAlignment="1">
      <alignment wrapText="1"/>
    </xf>
    <xf numFmtId="0" fontId="29" fillId="35" borderId="50" xfId="0" applyFont="1" applyFill="1" applyBorder="1" applyAlignment="1">
      <alignment horizontal="center" vertical="top" wrapText="1"/>
    </xf>
    <xf numFmtId="0" fontId="29" fillId="35" borderId="54" xfId="0" applyFont="1" applyFill="1" applyBorder="1" applyAlignment="1">
      <alignment horizontal="center" vertical="top" wrapText="1"/>
    </xf>
    <xf numFmtId="0" fontId="0" fillId="35" borderId="0" xfId="0" applyFill="1" applyAlignment="1">
      <alignment horizontal="center" wrapText="1"/>
    </xf>
    <xf numFmtId="3" fontId="28" fillId="35" borderId="62" xfId="0" applyNumberFormat="1" applyFont="1" applyFill="1" applyBorder="1" applyAlignment="1">
      <alignment horizontal="right" vertical="center" wrapText="1" indent="1"/>
    </xf>
    <xf numFmtId="3" fontId="28" fillId="35" borderId="3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30" fillId="35" borderId="11" xfId="0" applyFont="1" applyFill="1" applyBorder="1" applyAlignment="1">
      <alignment horizontal="center" vertical="center" wrapText="1"/>
    </xf>
    <xf numFmtId="3" fontId="28" fillId="35" borderId="63" xfId="0" applyNumberFormat="1" applyFont="1" applyFill="1" applyBorder="1" applyAlignment="1">
      <alignment horizontal="right" vertical="center" wrapText="1" indent="1"/>
    </xf>
    <xf numFmtId="0" fontId="28" fillId="35" borderId="32" xfId="0" applyFont="1" applyFill="1" applyBorder="1" applyAlignment="1">
      <alignment horizontal="center" vertical="center" wrapText="1"/>
    </xf>
    <xf numFmtId="4" fontId="0" fillId="35" borderId="0" xfId="0" applyNumberFormat="1" applyFill="1" applyAlignment="1">
      <alignment/>
    </xf>
    <xf numFmtId="3" fontId="28" fillId="35" borderId="32" xfId="0" applyNumberFormat="1" applyFont="1" applyFill="1" applyBorder="1" applyAlignment="1">
      <alignment horizontal="center" vertical="center" wrapText="1"/>
    </xf>
    <xf numFmtId="3" fontId="0" fillId="35" borderId="0" xfId="0" applyNumberFormat="1" applyFill="1" applyAlignment="1">
      <alignment horizontal="right"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3" fontId="0" fillId="35" borderId="0" xfId="0" applyNumberFormat="1" applyFill="1" applyAlignment="1">
      <alignment horizontal="center"/>
    </xf>
    <xf numFmtId="3" fontId="0" fillId="35" borderId="63" xfId="0" applyNumberFormat="1" applyFill="1" applyBorder="1" applyAlignment="1">
      <alignment horizontal="right" vertical="center" indent="1"/>
    </xf>
    <xf numFmtId="3" fontId="28" fillId="35" borderId="50" xfId="0" applyNumberFormat="1" applyFont="1" applyFill="1" applyBorder="1" applyAlignment="1">
      <alignment horizontal="right" vertical="center" wrapText="1" indent="1"/>
    </xf>
    <xf numFmtId="0" fontId="28" fillId="35" borderId="54" xfId="0" applyFont="1" applyFill="1" applyBorder="1" applyAlignment="1">
      <alignment horizontal="center" vertical="center" wrapText="1"/>
    </xf>
    <xf numFmtId="0" fontId="30" fillId="35" borderId="57" xfId="0" applyFont="1" applyFill="1" applyBorder="1" applyAlignment="1">
      <alignment horizontal="center" vertical="top" wrapText="1"/>
    </xf>
    <xf numFmtId="0" fontId="29" fillId="35" borderId="70" xfId="0" applyFont="1" applyFill="1" applyBorder="1" applyAlignment="1">
      <alignment horizontal="center" vertical="top" wrapText="1"/>
    </xf>
    <xf numFmtId="0" fontId="30" fillId="35" borderId="75" xfId="0" applyFont="1" applyFill="1" applyBorder="1" applyAlignment="1">
      <alignment horizontal="center" vertical="center" wrapText="1"/>
    </xf>
    <xf numFmtId="3" fontId="0" fillId="35" borderId="77" xfId="0" applyNumberFormat="1" applyFill="1" applyBorder="1" applyAlignment="1">
      <alignment horizontal="right" vertical="center" indent="1"/>
    </xf>
    <xf numFmtId="3" fontId="0" fillId="35" borderId="78" xfId="0" applyNumberFormat="1" applyFill="1" applyBorder="1" applyAlignment="1">
      <alignment horizontal="center" vertical="center"/>
    </xf>
    <xf numFmtId="0" fontId="28" fillId="35" borderId="76" xfId="0" applyFont="1" applyFill="1" applyBorder="1" applyAlignment="1">
      <alignment vertical="top" wrapText="1"/>
    </xf>
    <xf numFmtId="0" fontId="28" fillId="35" borderId="76" xfId="0" applyFont="1" applyFill="1" applyBorder="1" applyAlignment="1">
      <alignment horizontal="center" vertical="top" wrapText="1"/>
    </xf>
    <xf numFmtId="0" fontId="30" fillId="35" borderId="73" xfId="0" applyFont="1" applyFill="1" applyBorder="1" applyAlignment="1">
      <alignment horizontal="center" vertical="center" wrapText="1"/>
    </xf>
    <xf numFmtId="0" fontId="30" fillId="35" borderId="18" xfId="0" applyFont="1" applyFill="1" applyBorder="1" applyAlignment="1">
      <alignment horizontal="center" vertical="center" wrapText="1"/>
    </xf>
    <xf numFmtId="0" fontId="29" fillId="35" borderId="45" xfId="0" applyFont="1" applyFill="1" applyBorder="1" applyAlignment="1">
      <alignment horizontal="center" vertical="top" wrapText="1"/>
    </xf>
    <xf numFmtId="0" fontId="29" fillId="35" borderId="18" xfId="0" applyFont="1" applyFill="1" applyBorder="1" applyAlignment="1">
      <alignment horizontal="center" vertical="top" wrapText="1"/>
    </xf>
    <xf numFmtId="2" fontId="28" fillId="35" borderId="62" xfId="0" applyNumberFormat="1" applyFont="1" applyFill="1" applyBorder="1" applyAlignment="1">
      <alignment horizontal="right" vertical="center" wrapText="1" indent="1"/>
    </xf>
    <xf numFmtId="1" fontId="28" fillId="35" borderId="62" xfId="0" applyNumberFormat="1" applyFont="1" applyFill="1" applyBorder="1" applyAlignment="1">
      <alignment horizontal="center" vertical="center" wrapText="1"/>
    </xf>
    <xf numFmtId="1" fontId="28" fillId="35" borderId="18" xfId="0" applyNumberFormat="1" applyFont="1" applyFill="1" applyBorder="1" applyAlignment="1">
      <alignment horizontal="center" vertical="center" wrapText="1"/>
    </xf>
    <xf numFmtId="2" fontId="28" fillId="35" borderId="63" xfId="0" applyNumberFormat="1" applyFont="1" applyFill="1" applyBorder="1" applyAlignment="1">
      <alignment horizontal="right" vertical="center" wrapText="1" indent="1"/>
    </xf>
    <xf numFmtId="1" fontId="28" fillId="35" borderId="44" xfId="0" applyNumberFormat="1" applyFont="1" applyFill="1" applyBorder="1" applyAlignment="1">
      <alignment horizontal="center" vertical="center" wrapText="1"/>
    </xf>
    <xf numFmtId="2" fontId="28" fillId="35" borderId="50" xfId="0" applyNumberFormat="1" applyFont="1" applyFill="1" applyBorder="1" applyAlignment="1">
      <alignment horizontal="right" vertical="center" wrapText="1" indent="1"/>
    </xf>
    <xf numFmtId="1" fontId="28" fillId="35" borderId="54" xfId="0" applyNumberFormat="1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horizontal="center" vertical="center" wrapText="1"/>
    </xf>
    <xf numFmtId="0" fontId="28" fillId="35" borderId="0" xfId="0" applyFont="1" applyFill="1" applyBorder="1" applyAlignment="1">
      <alignment horizontal="left" vertical="top" wrapText="1"/>
    </xf>
    <xf numFmtId="1" fontId="28" fillId="35" borderId="0" xfId="0" applyNumberFormat="1" applyFont="1" applyFill="1" applyBorder="1" applyAlignment="1">
      <alignment horizontal="center" vertical="center" wrapText="1"/>
    </xf>
    <xf numFmtId="0" fontId="30" fillId="35" borderId="0" xfId="0" applyFont="1" applyFill="1" applyBorder="1" applyAlignment="1">
      <alignment vertical="top" wrapText="1"/>
    </xf>
    <xf numFmtId="3" fontId="28" fillId="35" borderId="0" xfId="0" applyNumberFormat="1" applyFont="1" applyFill="1" applyBorder="1" applyAlignment="1">
      <alignment horizontal="center" vertical="center" wrapText="1"/>
    </xf>
    <xf numFmtId="0" fontId="28" fillId="35" borderId="0" xfId="0" applyFont="1" applyFill="1" applyBorder="1" applyAlignment="1">
      <alignment horizontal="center" vertical="center" wrapText="1"/>
    </xf>
    <xf numFmtId="0" fontId="29" fillId="35" borderId="26" xfId="0" applyFont="1" applyFill="1" applyBorder="1" applyAlignment="1">
      <alignment horizontal="center" vertical="center" wrapText="1"/>
    </xf>
    <xf numFmtId="0" fontId="30" fillId="35" borderId="27" xfId="0" applyFont="1" applyFill="1" applyBorder="1" applyAlignment="1">
      <alignment horizontal="center" vertical="center" wrapText="1"/>
    </xf>
    <xf numFmtId="0" fontId="30" fillId="35" borderId="18" xfId="0" applyFont="1" applyFill="1" applyBorder="1" applyAlignment="1">
      <alignment vertical="center" wrapText="1"/>
    </xf>
    <xf numFmtId="0" fontId="29" fillId="35" borderId="51" xfId="0" applyFont="1" applyFill="1" applyBorder="1" applyAlignment="1">
      <alignment horizontal="center" vertical="top" wrapText="1"/>
    </xf>
    <xf numFmtId="0" fontId="29" fillId="35" borderId="54" xfId="0" applyFont="1" applyFill="1" applyBorder="1" applyAlignment="1">
      <alignment horizontal="center" vertical="center" wrapText="1"/>
    </xf>
    <xf numFmtId="0" fontId="29" fillId="35" borderId="18" xfId="0" applyFont="1" applyFill="1" applyBorder="1" applyAlignment="1">
      <alignment vertical="top" wrapText="1"/>
    </xf>
    <xf numFmtId="3" fontId="28" fillId="35" borderId="67" xfId="0" applyNumberFormat="1" applyFont="1" applyFill="1" applyBorder="1" applyAlignment="1">
      <alignment horizontal="right" vertical="center" wrapText="1" indent="1"/>
    </xf>
    <xf numFmtId="0" fontId="28" fillId="35" borderId="18" xfId="0" applyFont="1" applyFill="1" applyBorder="1" applyAlignment="1">
      <alignment vertical="center" wrapText="1"/>
    </xf>
    <xf numFmtId="3" fontId="28" fillId="35" borderId="38" xfId="0" applyNumberFormat="1" applyFont="1" applyFill="1" applyBorder="1" applyAlignment="1">
      <alignment horizontal="right" vertical="center" wrapText="1" indent="1"/>
    </xf>
    <xf numFmtId="3" fontId="28" fillId="35" borderId="18" xfId="0" applyNumberFormat="1" applyFont="1" applyFill="1" applyBorder="1" applyAlignment="1">
      <alignment vertical="center" wrapText="1"/>
    </xf>
    <xf numFmtId="3" fontId="30" fillId="35" borderId="41" xfId="0" applyNumberFormat="1" applyFont="1" applyFill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 wrapText="1"/>
    </xf>
    <xf numFmtId="3" fontId="30" fillId="35" borderId="65" xfId="0" applyNumberFormat="1" applyFont="1" applyFill="1" applyBorder="1" applyAlignment="1">
      <alignment horizontal="center" vertical="center" wrapText="1"/>
    </xf>
    <xf numFmtId="0" fontId="28" fillId="35" borderId="0" xfId="0" applyFont="1" applyFill="1" applyAlignment="1">
      <alignment vertical="top" wrapText="1"/>
    </xf>
    <xf numFmtId="0" fontId="30" fillId="35" borderId="57" xfId="0" applyFont="1" applyFill="1" applyBorder="1" applyAlignment="1">
      <alignment horizontal="center" vertical="center" wrapText="1"/>
    </xf>
    <xf numFmtId="3" fontId="30" fillId="35" borderId="15" xfId="0" applyNumberFormat="1" applyFont="1" applyFill="1" applyBorder="1" applyAlignment="1">
      <alignment horizontal="right" vertical="center" wrapText="1" indent="1"/>
    </xf>
    <xf numFmtId="3" fontId="30" fillId="35" borderId="11" xfId="0" applyNumberFormat="1" applyFont="1" applyFill="1" applyBorder="1" applyAlignment="1">
      <alignment horizontal="right" vertical="center" wrapText="1" indent="1"/>
    </xf>
    <xf numFmtId="0" fontId="30" fillId="35" borderId="44" xfId="0" applyFont="1" applyFill="1" applyBorder="1" applyAlignment="1">
      <alignment/>
    </xf>
    <xf numFmtId="0" fontId="30" fillId="35" borderId="11" xfId="0" applyFont="1" applyFill="1" applyBorder="1" applyAlignment="1">
      <alignment horizontal="center"/>
    </xf>
    <xf numFmtId="0" fontId="28" fillId="35" borderId="11" xfId="0" applyFont="1" applyFill="1" applyBorder="1" applyAlignment="1">
      <alignment horizontal="center"/>
    </xf>
    <xf numFmtId="0" fontId="30" fillId="35" borderId="45" xfId="0" applyFont="1" applyFill="1" applyBorder="1" applyAlignment="1">
      <alignment/>
    </xf>
    <xf numFmtId="0" fontId="28" fillId="35" borderId="16" xfId="0" applyFont="1" applyFill="1" applyBorder="1" applyAlignment="1">
      <alignment horizontal="center"/>
    </xf>
    <xf numFmtId="3" fontId="30" fillId="35" borderId="16" xfId="0" applyNumberFormat="1" applyFont="1" applyFill="1" applyBorder="1" applyAlignment="1">
      <alignment horizontal="right" vertical="center" wrapText="1" indent="1"/>
    </xf>
    <xf numFmtId="0" fontId="30" fillId="35" borderId="0" xfId="0" applyFont="1" applyFill="1" applyBorder="1" applyAlignment="1">
      <alignment horizontal="center" vertical="top" wrapText="1"/>
    </xf>
    <xf numFmtId="0" fontId="30" fillId="35" borderId="0" xfId="0" applyFont="1" applyFill="1" applyBorder="1" applyAlignment="1">
      <alignment vertical="center" wrapText="1"/>
    </xf>
    <xf numFmtId="0" fontId="30" fillId="35" borderId="0" xfId="0" applyFont="1" applyFill="1" applyBorder="1" applyAlignment="1">
      <alignment horizontal="left" vertical="center" wrapText="1"/>
    </xf>
    <xf numFmtId="3" fontId="28" fillId="35" borderId="0" xfId="0" applyNumberFormat="1" applyFont="1" applyFill="1" applyBorder="1" applyAlignment="1">
      <alignment vertical="center" wrapText="1"/>
    </xf>
    <xf numFmtId="0" fontId="28" fillId="35" borderId="0" xfId="0" applyFont="1" applyFill="1" applyBorder="1" applyAlignment="1">
      <alignment vertical="top" wrapText="1"/>
    </xf>
    <xf numFmtId="3" fontId="28" fillId="35" borderId="55" xfId="0" applyNumberFormat="1" applyFont="1" applyFill="1" applyBorder="1" applyAlignment="1">
      <alignment horizontal="right" vertical="center" wrapText="1" indent="1"/>
    </xf>
    <xf numFmtId="3" fontId="28" fillId="35" borderId="79" xfId="0" applyNumberFormat="1" applyFont="1" applyFill="1" applyBorder="1" applyAlignment="1">
      <alignment horizontal="right" vertical="center" wrapText="1" indent="1"/>
    </xf>
    <xf numFmtId="3" fontId="28" fillId="35" borderId="70" xfId="0" applyNumberFormat="1" applyFont="1" applyFill="1" applyBorder="1" applyAlignment="1">
      <alignment horizontal="right" vertical="center" wrapText="1" indent="1"/>
    </xf>
    <xf numFmtId="0" fontId="28" fillId="35" borderId="0" xfId="0" applyFont="1" applyFill="1" applyAlignment="1">
      <alignment horizontal="center" vertical="top" wrapText="1"/>
    </xf>
    <xf numFmtId="0" fontId="30" fillId="35" borderId="15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/>
    </xf>
    <xf numFmtId="3" fontId="0" fillId="35" borderId="13" xfId="0" applyNumberFormat="1" applyFill="1" applyBorder="1" applyAlignment="1">
      <alignment horizontal="center" vertical="center"/>
    </xf>
    <xf numFmtId="1" fontId="0" fillId="35" borderId="0" xfId="0" applyNumberFormat="1" applyFill="1" applyAlignment="1">
      <alignment horizontal="center"/>
    </xf>
    <xf numFmtId="1" fontId="0" fillId="35" borderId="0" xfId="0" applyNumberFormat="1" applyFill="1" applyAlignment="1">
      <alignment/>
    </xf>
    <xf numFmtId="0" fontId="30" fillId="35" borderId="11" xfId="0" applyFont="1" applyFill="1" applyBorder="1" applyAlignment="1">
      <alignment horizontal="center" vertical="top" wrapText="1"/>
    </xf>
    <xf numFmtId="0" fontId="30" fillId="35" borderId="16" xfId="0" applyFont="1" applyFill="1" applyBorder="1" applyAlignment="1">
      <alignment horizontal="center" vertical="top" wrapText="1"/>
    </xf>
    <xf numFmtId="3" fontId="5" fillId="35" borderId="16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vertical="top" wrapText="1"/>
    </xf>
    <xf numFmtId="0" fontId="28" fillId="35" borderId="0" xfId="0" applyFont="1" applyFill="1" applyBorder="1" applyAlignment="1">
      <alignment horizontal="center" vertical="top" wrapText="1"/>
    </xf>
    <xf numFmtId="0" fontId="28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right"/>
    </xf>
    <xf numFmtId="0" fontId="28" fillId="35" borderId="0" xfId="0" applyFont="1" applyFill="1" applyAlignment="1">
      <alignment horizontal="center" wrapText="1"/>
    </xf>
    <xf numFmtId="0" fontId="0" fillId="35" borderId="13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1" fillId="36" borderId="0" xfId="0" applyFont="1" applyFill="1" applyAlignment="1">
      <alignment horizontal="center"/>
    </xf>
    <xf numFmtId="0" fontId="44" fillId="35" borderId="0" xfId="0" applyFont="1" applyFill="1" applyAlignment="1">
      <alignment horizontal="left" vertical="center" indent="1"/>
    </xf>
    <xf numFmtId="0" fontId="1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8" fillId="35" borderId="0" xfId="0" applyFont="1" applyFill="1" applyAlignment="1">
      <alignment horizontal="left" vertical="center" indent="1"/>
    </xf>
    <xf numFmtId="0" fontId="0" fillId="35" borderId="0" xfId="0" applyFont="1" applyFill="1" applyAlignment="1">
      <alignment horizontal="right" indent="1"/>
    </xf>
    <xf numFmtId="0" fontId="16" fillId="35" borderId="0" xfId="0" applyFont="1" applyFill="1" applyAlignment="1">
      <alignment horizontal="right" indent="1"/>
    </xf>
    <xf numFmtId="0" fontId="28" fillId="35" borderId="17" xfId="0" applyFont="1" applyFill="1" applyBorder="1" applyAlignment="1">
      <alignment horizontal="center" vertical="center" wrapText="1"/>
    </xf>
    <xf numFmtId="0" fontId="28" fillId="35" borderId="63" xfId="0" applyFont="1" applyFill="1" applyBorder="1" applyAlignment="1">
      <alignment horizontal="center" vertical="center" wrapText="1"/>
    </xf>
    <xf numFmtId="3" fontId="0" fillId="35" borderId="0" xfId="0" applyNumberFormat="1" applyFont="1" applyFill="1" applyAlignment="1">
      <alignment/>
    </xf>
    <xf numFmtId="1" fontId="28" fillId="35" borderId="17" xfId="0" applyNumberFormat="1" applyFont="1" applyFill="1" applyBorder="1" applyAlignment="1">
      <alignment horizontal="right" vertical="top" wrapText="1" indent="1"/>
    </xf>
    <xf numFmtId="2" fontId="28" fillId="35" borderId="17" xfId="0" applyNumberFormat="1" applyFont="1" applyFill="1" applyBorder="1" applyAlignment="1">
      <alignment horizontal="right" vertical="top" wrapText="1" indent="1"/>
    </xf>
    <xf numFmtId="0" fontId="28" fillId="35" borderId="0" xfId="0" applyFont="1" applyFill="1" applyBorder="1" applyAlignment="1">
      <alignment horizontal="left" vertical="center" wrapText="1" indent="1"/>
    </xf>
    <xf numFmtId="0" fontId="45" fillId="35" borderId="0" xfId="0" applyFont="1" applyFill="1" applyAlignment="1">
      <alignment horizontal="left" vertical="center" indent="1"/>
    </xf>
    <xf numFmtId="0" fontId="29" fillId="35" borderId="17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/>
    </xf>
    <xf numFmtId="0" fontId="29" fillId="35" borderId="17" xfId="0" applyFont="1" applyFill="1" applyBorder="1" applyAlignment="1">
      <alignment horizontal="center" vertical="top" wrapText="1"/>
    </xf>
    <xf numFmtId="0" fontId="28" fillId="35" borderId="17" xfId="0" applyFont="1" applyFill="1" applyBorder="1" applyAlignment="1">
      <alignment vertical="top" wrapText="1"/>
    </xf>
    <xf numFmtId="0" fontId="7" fillId="35" borderId="0" xfId="0" applyFont="1" applyFill="1" applyAlignment="1">
      <alignment/>
    </xf>
    <xf numFmtId="0" fontId="42" fillId="35" borderId="0" xfId="0" applyFont="1" applyFill="1" applyAlignment="1">
      <alignment horizontal="left" vertical="center" wrapText="1" indent="1"/>
    </xf>
    <xf numFmtId="0" fontId="42" fillId="35" borderId="0" xfId="0" applyFont="1" applyFill="1" applyAlignment="1">
      <alignment wrapText="1"/>
    </xf>
    <xf numFmtId="0" fontId="43" fillId="35" borderId="0" xfId="0" applyFont="1" applyFill="1" applyAlignment="1">
      <alignment horizontal="left" vertical="center" indent="1"/>
    </xf>
    <xf numFmtId="0" fontId="1" fillId="35" borderId="0" xfId="0" applyFont="1" applyFill="1" applyAlignment="1">
      <alignment/>
    </xf>
    <xf numFmtId="0" fontId="28" fillId="35" borderId="42" xfId="0" applyFont="1" applyFill="1" applyBorder="1" applyAlignment="1">
      <alignment horizontal="left" vertical="center" indent="1"/>
    </xf>
    <xf numFmtId="0" fontId="0" fillId="35" borderId="0" xfId="0" applyFont="1" applyFill="1" applyAlignment="1">
      <alignment horizontal="left" vertical="center" indent="1"/>
    </xf>
    <xf numFmtId="0" fontId="28" fillId="35" borderId="0" xfId="0" applyFont="1" applyFill="1" applyAlignment="1">
      <alignment/>
    </xf>
    <xf numFmtId="0" fontId="28" fillId="35" borderId="17" xfId="0" applyFont="1" applyFill="1" applyBorder="1" applyAlignment="1">
      <alignment horizontal="center" vertical="top" wrapText="1"/>
    </xf>
    <xf numFmtId="0" fontId="41" fillId="35" borderId="0" xfId="36" applyFont="1" applyFill="1" applyAlignment="1" applyProtection="1">
      <alignment horizontal="left" vertical="center" indent="1"/>
      <protection/>
    </xf>
    <xf numFmtId="0" fontId="16" fillId="36" borderId="0" xfId="0" applyFont="1" applyFill="1" applyAlignment="1">
      <alignment horizontal="center"/>
    </xf>
    <xf numFmtId="0" fontId="28" fillId="35" borderId="44" xfId="0" applyFont="1" applyFill="1" applyBorder="1" applyAlignment="1">
      <alignment vertical="center" wrapText="1"/>
    </xf>
    <xf numFmtId="0" fontId="28" fillId="35" borderId="44" xfId="0" applyFont="1" applyFill="1" applyBorder="1" applyAlignment="1">
      <alignment vertical="top" wrapText="1"/>
    </xf>
    <xf numFmtId="0" fontId="28" fillId="35" borderId="41" xfId="0" applyFont="1" applyFill="1" applyBorder="1" applyAlignment="1">
      <alignment vertical="top" wrapText="1"/>
    </xf>
    <xf numFmtId="0" fontId="28" fillId="7" borderId="17" xfId="0" applyFont="1" applyFill="1" applyBorder="1" applyAlignment="1">
      <alignment vertical="top" wrapText="1"/>
    </xf>
    <xf numFmtId="0" fontId="28" fillId="7" borderId="63" xfId="0" applyFont="1" applyFill="1" applyBorder="1" applyAlignment="1">
      <alignment horizontal="right" vertical="top" wrapText="1" indent="1"/>
    </xf>
    <xf numFmtId="0" fontId="28" fillId="7" borderId="17" xfId="0" applyFont="1" applyFill="1" applyBorder="1" applyAlignment="1">
      <alignment horizontal="right" vertical="top" wrapText="1" indent="1"/>
    </xf>
    <xf numFmtId="3" fontId="28" fillId="7" borderId="17" xfId="0" applyNumberFormat="1" applyFont="1" applyFill="1" applyBorder="1" applyAlignment="1">
      <alignment horizontal="right" vertical="top" wrapText="1" indent="1"/>
    </xf>
    <xf numFmtId="0" fontId="28" fillId="7" borderId="17" xfId="0" applyFont="1" applyFill="1" applyBorder="1" applyAlignment="1">
      <alignment horizontal="right" vertical="center" wrapText="1" indent="1"/>
    </xf>
    <xf numFmtId="3" fontId="0" fillId="7" borderId="17" xfId="0" applyNumberFormat="1" applyFont="1" applyFill="1" applyBorder="1" applyAlignment="1">
      <alignment horizontal="right" indent="1"/>
    </xf>
    <xf numFmtId="3" fontId="32" fillId="33" borderId="15" xfId="0" applyNumberFormat="1" applyFont="1" applyFill="1" applyBorder="1" applyAlignment="1" applyProtection="1">
      <alignment horizontal="right" indent="1"/>
      <protection/>
    </xf>
    <xf numFmtId="3" fontId="2" fillId="33" borderId="16" xfId="0" applyNumberFormat="1" applyFont="1" applyFill="1" applyBorder="1" applyAlignment="1" applyProtection="1">
      <alignment horizontal="right" indent="1"/>
      <protection/>
    </xf>
    <xf numFmtId="3" fontId="32" fillId="33" borderId="13" xfId="0" applyNumberFormat="1" applyFont="1" applyFill="1" applyBorder="1" applyAlignment="1" applyProtection="1">
      <alignment horizontal="right" indent="1"/>
      <protection/>
    </xf>
    <xf numFmtId="3" fontId="32" fillId="33" borderId="12" xfId="0" applyNumberFormat="1" applyFont="1" applyFill="1" applyBorder="1" applyAlignment="1" applyProtection="1">
      <alignment horizontal="right" indent="1"/>
      <protection/>
    </xf>
    <xf numFmtId="3" fontId="2" fillId="33" borderId="12" xfId="0" applyNumberFormat="1" applyFont="1" applyFill="1" applyBorder="1" applyAlignment="1" applyProtection="1">
      <alignment horizontal="right" indent="1"/>
      <protection/>
    </xf>
    <xf numFmtId="3" fontId="0" fillId="33" borderId="13" xfId="0" applyNumberFormat="1" applyFont="1" applyFill="1" applyBorder="1" applyAlignment="1" applyProtection="1">
      <alignment horizontal="right" indent="1"/>
      <protection/>
    </xf>
    <xf numFmtId="3" fontId="0" fillId="33" borderId="12" xfId="0" applyNumberFormat="1" applyFont="1" applyFill="1" applyBorder="1" applyAlignment="1" applyProtection="1">
      <alignment horizontal="right" indent="1"/>
      <protection/>
    </xf>
    <xf numFmtId="3" fontId="2" fillId="33" borderId="12" xfId="0" applyNumberFormat="1" applyFont="1" applyFill="1" applyBorder="1" applyAlignment="1" applyProtection="1">
      <alignment horizontal="right" indent="1"/>
      <protection/>
    </xf>
    <xf numFmtId="3" fontId="2" fillId="33" borderId="15" xfId="0" applyNumberFormat="1" applyFont="1" applyFill="1" applyBorder="1" applyAlignment="1" applyProtection="1">
      <alignment horizontal="right" indent="1"/>
      <protection/>
    </xf>
    <xf numFmtId="3" fontId="0" fillId="33" borderId="11" xfId="0" applyNumberFormat="1" applyFont="1" applyFill="1" applyBorder="1" applyAlignment="1" applyProtection="1">
      <alignment horizontal="right" indent="1"/>
      <protection/>
    </xf>
    <xf numFmtId="3" fontId="0" fillId="33" borderId="15" xfId="0" applyNumberFormat="1" applyFont="1" applyFill="1" applyBorder="1" applyAlignment="1" applyProtection="1">
      <alignment horizontal="right" indent="1"/>
      <protection/>
    </xf>
    <xf numFmtId="3" fontId="2" fillId="33" borderId="16" xfId="0" applyNumberFormat="1" applyFont="1" applyFill="1" applyBorder="1" applyAlignment="1" applyProtection="1">
      <alignment horizontal="right" indent="1"/>
      <protection/>
    </xf>
    <xf numFmtId="3" fontId="32" fillId="33" borderId="69" xfId="0" applyNumberFormat="1" applyFont="1" applyFill="1" applyBorder="1" applyAlignment="1" applyProtection="1">
      <alignment horizontal="right" indent="1"/>
      <protection/>
    </xf>
    <xf numFmtId="3" fontId="17" fillId="33" borderId="26" xfId="0" applyNumberFormat="1" applyFont="1" applyFill="1" applyBorder="1" applyAlignment="1" applyProtection="1">
      <alignment horizontal="right" indent="1"/>
      <protection locked="0"/>
    </xf>
    <xf numFmtId="3" fontId="48" fillId="33" borderId="80" xfId="0" applyNumberFormat="1" applyFont="1" applyFill="1" applyBorder="1" applyAlignment="1" applyProtection="1">
      <alignment horizontal="right" indent="1"/>
      <protection/>
    </xf>
    <xf numFmtId="3" fontId="0" fillId="33" borderId="15" xfId="0" applyNumberFormat="1" applyFont="1" applyFill="1" applyBorder="1" applyAlignment="1" applyProtection="1">
      <alignment horizontal="left" vertical="center"/>
      <protection locked="0"/>
    </xf>
    <xf numFmtId="3" fontId="0" fillId="33" borderId="12" xfId="0" applyNumberFormat="1" applyFont="1" applyFill="1" applyBorder="1" applyAlignment="1" applyProtection="1">
      <alignment horizontal="left" vertical="center"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3" fontId="17" fillId="33" borderId="73" xfId="0" applyNumberFormat="1" applyFont="1" applyFill="1" applyBorder="1" applyAlignment="1" applyProtection="1">
      <alignment horizontal="right" indent="1"/>
      <protection locked="0"/>
    </xf>
    <xf numFmtId="3" fontId="16" fillId="33" borderId="15" xfId="0" applyNumberFormat="1" applyFont="1" applyFill="1" applyBorder="1" applyAlignment="1" applyProtection="1">
      <alignment horizontal="right" indent="1"/>
      <protection/>
    </xf>
    <xf numFmtId="3" fontId="16" fillId="33" borderId="16" xfId="0" applyNumberFormat="1" applyFont="1" applyFill="1" applyBorder="1" applyAlignment="1" applyProtection="1">
      <alignment horizontal="right" indent="1"/>
      <protection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 horizontal="right" indent="1"/>
      <protection locked="0"/>
    </xf>
    <xf numFmtId="3" fontId="0" fillId="35" borderId="0" xfId="0" applyNumberFormat="1" applyFill="1" applyBorder="1" applyAlignment="1" applyProtection="1">
      <alignment/>
      <protection locked="0"/>
    </xf>
    <xf numFmtId="0" fontId="13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 applyProtection="1">
      <alignment horizontal="right" indent="1"/>
      <protection locked="0"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 applyProtection="1">
      <alignment horizontal="right" indent="1"/>
      <protection/>
    </xf>
    <xf numFmtId="3" fontId="3" fillId="33" borderId="23" xfId="0" applyNumberFormat="1" applyFont="1" applyFill="1" applyBorder="1" applyAlignment="1" applyProtection="1">
      <alignment horizontal="right" indent="1"/>
      <protection/>
    </xf>
    <xf numFmtId="3" fontId="3" fillId="33" borderId="46" xfId="0" applyNumberFormat="1" applyFont="1" applyFill="1" applyBorder="1" applyAlignment="1" applyProtection="1">
      <alignment horizontal="right" indent="1"/>
      <protection/>
    </xf>
    <xf numFmtId="3" fontId="3" fillId="33" borderId="10" xfId="0" applyNumberFormat="1" applyFont="1" applyFill="1" applyBorder="1" applyAlignment="1" applyProtection="1">
      <alignment horizontal="right" indent="1"/>
      <protection/>
    </xf>
    <xf numFmtId="3" fontId="100" fillId="33" borderId="0" xfId="0" applyNumberFormat="1" applyFont="1" applyFill="1" applyAlignment="1" applyProtection="1">
      <alignment/>
      <protection locked="0"/>
    </xf>
    <xf numFmtId="0" fontId="99" fillId="33" borderId="0" xfId="0" applyFont="1" applyFill="1" applyBorder="1" applyAlignment="1">
      <alignment horizontal="right"/>
    </xf>
    <xf numFmtId="0" fontId="0" fillId="33" borderId="64" xfId="0" applyFill="1" applyBorder="1" applyAlignment="1">
      <alignment/>
    </xf>
    <xf numFmtId="3" fontId="48" fillId="33" borderId="58" xfId="0" applyNumberFormat="1" applyFont="1" applyFill="1" applyBorder="1" applyAlignment="1" applyProtection="1">
      <alignment horizontal="right" indent="1"/>
      <protection/>
    </xf>
    <xf numFmtId="3" fontId="16" fillId="33" borderId="36" xfId="0" applyNumberFormat="1" applyFont="1" applyFill="1" applyBorder="1" applyAlignment="1" applyProtection="1">
      <alignment horizontal="right" indent="1"/>
      <protection locked="0"/>
    </xf>
    <xf numFmtId="4" fontId="0" fillId="33" borderId="0" xfId="0" applyNumberFormat="1" applyFont="1" applyFill="1" applyBorder="1" applyAlignment="1" applyProtection="1">
      <alignment/>
      <protection locked="0"/>
    </xf>
    <xf numFmtId="3" fontId="16" fillId="33" borderId="14" xfId="0" applyNumberFormat="1" applyFont="1" applyFill="1" applyBorder="1" applyAlignment="1" applyProtection="1">
      <alignment horizontal="right" indent="1"/>
      <protection locked="0"/>
    </xf>
    <xf numFmtId="3" fontId="16" fillId="33" borderId="20" xfId="0" applyNumberFormat="1" applyFont="1" applyFill="1" applyBorder="1" applyAlignment="1" applyProtection="1">
      <alignment/>
      <protection locked="0"/>
    </xf>
    <xf numFmtId="3" fontId="16" fillId="33" borderId="75" xfId="0" applyNumberFormat="1" applyFont="1" applyFill="1" applyBorder="1" applyAlignment="1" applyProtection="1">
      <alignment horizontal="right" indent="1"/>
      <protection/>
    </xf>
    <xf numFmtId="3" fontId="0" fillId="33" borderId="11" xfId="0" applyNumberFormat="1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>
      <alignment horizontal="center" vertical="center" wrapText="1"/>
    </xf>
    <xf numFmtId="4" fontId="0" fillId="33" borderId="43" xfId="0" applyNumberFormat="1" applyFill="1" applyBorder="1" applyAlignment="1" applyProtection="1">
      <alignment horizontal="right" indent="1"/>
      <protection locked="0"/>
    </xf>
    <xf numFmtId="3" fontId="0" fillId="33" borderId="45" xfId="0" applyNumberFormat="1" applyFont="1" applyFill="1" applyBorder="1" applyAlignment="1" applyProtection="1">
      <alignment horizontal="right" indent="1"/>
      <protection locked="0"/>
    </xf>
    <xf numFmtId="0" fontId="10" fillId="33" borderId="0" xfId="0" applyFont="1" applyFill="1" applyBorder="1" applyAlignment="1" applyProtection="1">
      <alignment horizontal="right" indent="1"/>
      <protection locked="0"/>
    </xf>
    <xf numFmtId="3" fontId="97" fillId="33" borderId="0" xfId="0" applyNumberFormat="1" applyFont="1" applyFill="1" applyAlignment="1" applyProtection="1">
      <alignment/>
      <protection locked="0"/>
    </xf>
    <xf numFmtId="0" fontId="101" fillId="33" borderId="0" xfId="0" applyFont="1" applyFill="1" applyAlignment="1">
      <alignment/>
    </xf>
    <xf numFmtId="0" fontId="101" fillId="33" borderId="0" xfId="0" applyFont="1" applyFill="1" applyAlignment="1">
      <alignment horizontal="left" vertical="top"/>
    </xf>
    <xf numFmtId="0" fontId="102" fillId="33" borderId="0" xfId="0" applyFont="1" applyFill="1" applyBorder="1" applyAlignment="1" applyProtection="1">
      <alignment horizontal="right" indent="1"/>
      <protection/>
    </xf>
    <xf numFmtId="0" fontId="101" fillId="33" borderId="0" xfId="0" applyFont="1" applyFill="1" applyBorder="1" applyAlignment="1">
      <alignment/>
    </xf>
    <xf numFmtId="0" fontId="103" fillId="33" borderId="0" xfId="0" applyFont="1" applyFill="1" applyBorder="1" applyAlignment="1">
      <alignment/>
    </xf>
    <xf numFmtId="0" fontId="104" fillId="33" borderId="0" xfId="0" applyFont="1" applyFill="1" applyBorder="1" applyAlignment="1">
      <alignment horizontal="center" vertical="center"/>
    </xf>
    <xf numFmtId="0" fontId="101" fillId="33" borderId="0" xfId="0" applyFont="1" applyFill="1" applyAlignment="1">
      <alignment horizontal="justify" vertical="center"/>
    </xf>
    <xf numFmtId="0" fontId="0" fillId="33" borderId="0" xfId="0" applyFont="1" applyFill="1" applyAlignment="1">
      <alignment horizontal="left" vertical="top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>
      <alignment vertical="justify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justify" vertical="center"/>
    </xf>
    <xf numFmtId="0" fontId="13" fillId="33" borderId="0" xfId="0" applyFont="1" applyFill="1" applyAlignment="1">
      <alignment horizontal="center" vertical="center" wrapText="1"/>
    </xf>
    <xf numFmtId="0" fontId="10" fillId="33" borderId="0" xfId="0" applyFont="1" applyFill="1" applyBorder="1" applyAlignment="1">
      <alignment vertical="justify"/>
    </xf>
    <xf numFmtId="0" fontId="4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top"/>
    </xf>
    <xf numFmtId="0" fontId="13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justify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justify" vertical="center"/>
    </xf>
    <xf numFmtId="3" fontId="0" fillId="33" borderId="26" xfId="0" applyNumberFormat="1" applyFont="1" applyFill="1" applyBorder="1" applyAlignment="1" applyProtection="1">
      <alignment horizontal="right" indent="1"/>
      <protection locked="0"/>
    </xf>
    <xf numFmtId="3" fontId="0" fillId="35" borderId="17" xfId="0" applyNumberFormat="1" applyFont="1" applyFill="1" applyBorder="1" applyAlignment="1" applyProtection="1">
      <alignment horizontal="right" indent="1"/>
      <protection locked="0"/>
    </xf>
    <xf numFmtId="0" fontId="105" fillId="35" borderId="0" xfId="0" applyFont="1" applyFill="1" applyAlignment="1">
      <alignment horizontal="right"/>
    </xf>
    <xf numFmtId="3" fontId="105" fillId="35" borderId="0" xfId="0" applyNumberFormat="1" applyFont="1" applyFill="1" applyAlignment="1">
      <alignment horizontal="right"/>
    </xf>
    <xf numFmtId="0" fontId="106" fillId="35" borderId="0" xfId="0" applyFont="1" applyFill="1" applyAlignment="1">
      <alignment horizontal="right"/>
    </xf>
    <xf numFmtId="3" fontId="106" fillId="35" borderId="0" xfId="0" applyNumberFormat="1" applyFont="1" applyFill="1" applyAlignment="1">
      <alignment horizontal="right"/>
    </xf>
    <xf numFmtId="0" fontId="106" fillId="35" borderId="0" xfId="0" applyFont="1" applyFill="1" applyBorder="1" applyAlignment="1">
      <alignment horizontal="right"/>
    </xf>
    <xf numFmtId="3" fontId="106" fillId="35" borderId="0" xfId="0" applyNumberFormat="1" applyFont="1" applyFill="1" applyBorder="1" applyAlignment="1">
      <alignment horizontal="right"/>
    </xf>
    <xf numFmtId="0" fontId="106" fillId="35" borderId="81" xfId="0" applyFont="1" applyFill="1" applyBorder="1" applyAlignment="1">
      <alignment horizontal="right"/>
    </xf>
    <xf numFmtId="0" fontId="105" fillId="35" borderId="0" xfId="0" applyFont="1" applyFill="1" applyBorder="1" applyAlignment="1">
      <alignment horizontal="right"/>
    </xf>
    <xf numFmtId="3" fontId="105" fillId="35" borderId="0" xfId="0" applyNumberFormat="1" applyFont="1" applyFill="1" applyBorder="1" applyAlignment="1">
      <alignment horizontal="right"/>
    </xf>
    <xf numFmtId="3" fontId="0" fillId="33" borderId="0" xfId="0" applyNumberFormat="1" applyFill="1" applyBorder="1" applyAlignment="1" applyProtection="1">
      <alignment vertical="center" wrapText="1"/>
      <protection locked="0"/>
    </xf>
    <xf numFmtId="3" fontId="2" fillId="33" borderId="0" xfId="0" applyNumberFormat="1" applyFont="1" applyFill="1" applyBorder="1" applyAlignment="1" applyProtection="1">
      <alignment horizontal="right" vertical="center" wrapText="1" indent="2"/>
      <protection locked="0"/>
    </xf>
    <xf numFmtId="3" fontId="0" fillId="33" borderId="0" xfId="0" applyNumberFormat="1" applyFont="1" applyFill="1" applyBorder="1" applyAlignment="1" applyProtection="1">
      <alignment horizontal="right" vertical="center"/>
      <protection locked="0"/>
    </xf>
    <xf numFmtId="3" fontId="0" fillId="33" borderId="0" xfId="0" applyNumberFormat="1" applyFont="1" applyFill="1" applyBorder="1" applyAlignment="1" applyProtection="1">
      <alignment horizontal="left"/>
      <protection locked="0"/>
    </xf>
    <xf numFmtId="3" fontId="0" fillId="33" borderId="18" xfId="0" applyNumberFormat="1" applyFont="1" applyFill="1" applyBorder="1" applyAlignment="1" applyProtection="1">
      <alignment/>
      <protection locked="0"/>
    </xf>
    <xf numFmtId="3" fontId="2" fillId="33" borderId="18" xfId="0" applyNumberFormat="1" applyFont="1" applyFill="1" applyBorder="1" applyAlignment="1" applyProtection="1">
      <alignment/>
      <protection locked="0"/>
    </xf>
    <xf numFmtId="3" fontId="32" fillId="33" borderId="61" xfId="0" applyNumberFormat="1" applyFont="1" applyFill="1" applyBorder="1" applyAlignment="1" applyProtection="1">
      <alignment horizontal="right" vertical="center" indent="1"/>
      <protection/>
    </xf>
    <xf numFmtId="3" fontId="32" fillId="33" borderId="80" xfId="0" applyNumberFormat="1" applyFont="1" applyFill="1" applyBorder="1" applyAlignment="1" applyProtection="1">
      <alignment horizontal="right" vertical="center" indent="1"/>
      <protection/>
    </xf>
    <xf numFmtId="3" fontId="32" fillId="33" borderId="31" xfId="0" applyNumberFormat="1" applyFont="1" applyFill="1" applyBorder="1" applyAlignment="1" applyProtection="1">
      <alignment horizontal="right" vertical="center" indent="1"/>
      <protection/>
    </xf>
    <xf numFmtId="3" fontId="0" fillId="33" borderId="61" xfId="0" applyNumberFormat="1" applyFont="1" applyFill="1" applyBorder="1" applyAlignment="1" applyProtection="1">
      <alignment horizontal="right" vertical="center" indent="1"/>
      <protection locked="0"/>
    </xf>
    <xf numFmtId="3" fontId="0" fillId="33" borderId="63" xfId="0" applyNumberFormat="1" applyFont="1" applyFill="1" applyBorder="1" applyAlignment="1" applyProtection="1">
      <alignment horizontal="right" vertical="center" indent="1"/>
      <protection locked="0"/>
    </xf>
    <xf numFmtId="3" fontId="2" fillId="33" borderId="50" xfId="0" applyNumberFormat="1" applyFont="1" applyFill="1" applyBorder="1" applyAlignment="1" applyProtection="1">
      <alignment horizontal="right" vertical="center" indent="1"/>
      <protection locked="0"/>
    </xf>
    <xf numFmtId="3" fontId="32" fillId="33" borderId="62" xfId="0" applyNumberFormat="1" applyFont="1" applyFill="1" applyBorder="1" applyAlignment="1" applyProtection="1">
      <alignment horizontal="right" vertical="center" indent="1"/>
      <protection/>
    </xf>
    <xf numFmtId="3" fontId="0" fillId="33" borderId="50" xfId="0" applyNumberFormat="1" applyFont="1" applyFill="1" applyBorder="1" applyAlignment="1" applyProtection="1">
      <alignment horizontal="right" vertical="center" indent="1"/>
      <protection locked="0"/>
    </xf>
    <xf numFmtId="3" fontId="0" fillId="33" borderId="61" xfId="0" applyNumberFormat="1" applyFont="1" applyFill="1" applyBorder="1" applyAlignment="1" applyProtection="1">
      <alignment horizontal="right" vertical="center" indent="1"/>
      <protection locked="0"/>
    </xf>
    <xf numFmtId="3" fontId="0" fillId="33" borderId="13" xfId="0" applyNumberFormat="1" applyFill="1" applyBorder="1" applyAlignment="1" applyProtection="1">
      <alignment horizontal="left" vertical="center"/>
      <protection locked="0"/>
    </xf>
    <xf numFmtId="3" fontId="0" fillId="33" borderId="31" xfId="0" applyNumberFormat="1" applyFill="1" applyBorder="1" applyAlignment="1" applyProtection="1">
      <alignment horizontal="center" vertical="center"/>
      <protection locked="0"/>
    </xf>
    <xf numFmtId="3" fontId="0" fillId="33" borderId="30" xfId="0" applyNumberFormat="1" applyFill="1" applyBorder="1" applyAlignment="1" applyProtection="1">
      <alignment horizontal="right" vertical="center"/>
      <protection locked="0"/>
    </xf>
    <xf numFmtId="3" fontId="6" fillId="33" borderId="62" xfId="0" applyNumberFormat="1" applyFont="1" applyFill="1" applyBorder="1" applyAlignment="1" applyProtection="1">
      <alignment horizontal="center" vertical="center"/>
      <protection locked="0"/>
    </xf>
    <xf numFmtId="3" fontId="0" fillId="33" borderId="11" xfId="0" applyNumberFormat="1" applyFill="1" applyBorder="1" applyAlignment="1" applyProtection="1">
      <alignment horizontal="left" vertical="center"/>
      <protection locked="0"/>
    </xf>
    <xf numFmtId="3" fontId="0" fillId="33" borderId="32" xfId="0" applyNumberFormat="1" applyFill="1" applyBorder="1" applyAlignment="1" applyProtection="1">
      <alignment horizontal="right" vertical="center"/>
      <protection locked="0"/>
    </xf>
    <xf numFmtId="3" fontId="0" fillId="33" borderId="12" xfId="0" applyNumberFormat="1" applyFill="1" applyBorder="1" applyAlignment="1" applyProtection="1">
      <alignment horizontal="left" vertical="center"/>
      <protection locked="0"/>
    </xf>
    <xf numFmtId="3" fontId="0" fillId="33" borderId="53" xfId="0" applyNumberFormat="1" applyFill="1" applyBorder="1" applyAlignment="1" applyProtection="1">
      <alignment horizontal="center" vertical="center"/>
      <protection locked="0"/>
    </xf>
    <xf numFmtId="3" fontId="0" fillId="33" borderId="54" xfId="0" applyNumberFormat="1" applyFill="1" applyBorder="1" applyAlignment="1" applyProtection="1">
      <alignment horizontal="right" vertical="center"/>
      <protection locked="0"/>
    </xf>
    <xf numFmtId="3" fontId="5" fillId="33" borderId="54" xfId="0" applyNumberFormat="1" applyFont="1" applyFill="1" applyBorder="1" applyAlignment="1" applyProtection="1">
      <alignment horizontal="right" vertical="center"/>
      <protection locked="0"/>
    </xf>
    <xf numFmtId="3" fontId="1" fillId="33" borderId="10" xfId="0" applyNumberFormat="1" applyFont="1" applyFill="1" applyBorder="1" applyAlignment="1" applyProtection="1">
      <alignment horizontal="left" vertical="center"/>
      <protection locked="0"/>
    </xf>
    <xf numFmtId="3" fontId="1" fillId="33" borderId="14" xfId="0" applyNumberFormat="1" applyFont="1" applyFill="1" applyBorder="1" applyAlignment="1" applyProtection="1">
      <alignment horizontal="right" vertical="center"/>
      <protection/>
    </xf>
    <xf numFmtId="3" fontId="1" fillId="33" borderId="19" xfId="0" applyNumberFormat="1" applyFont="1" applyFill="1" applyBorder="1" applyAlignment="1" applyProtection="1">
      <alignment horizontal="right" vertical="center"/>
      <protection/>
    </xf>
    <xf numFmtId="3" fontId="12" fillId="33" borderId="20" xfId="0" applyNumberFormat="1" applyFont="1" applyFill="1" applyBorder="1" applyAlignment="1" applyProtection="1">
      <alignment horizontal="right" vertical="center"/>
      <protection/>
    </xf>
    <xf numFmtId="3" fontId="0" fillId="33" borderId="28" xfId="0" applyNumberFormat="1" applyFill="1" applyBorder="1" applyAlignment="1" applyProtection="1">
      <alignment horizontal="center" vertical="center"/>
      <protection locked="0"/>
    </xf>
    <xf numFmtId="3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19" xfId="0" applyNumberFormat="1" applyFont="1" applyFill="1" applyBorder="1" applyAlignment="1" applyProtection="1">
      <alignment horizontal="center" vertical="center" wrapText="1"/>
      <protection locked="0"/>
    </xf>
    <xf numFmtId="3" fontId="0" fillId="35" borderId="0" xfId="0" applyNumberFormat="1" applyFill="1" applyBorder="1" applyAlignment="1" applyProtection="1">
      <alignment horizontal="right" indent="1"/>
      <protection locked="0"/>
    </xf>
    <xf numFmtId="3" fontId="16" fillId="35" borderId="0" xfId="0" applyNumberFormat="1" applyFont="1" applyFill="1" applyAlignment="1">
      <alignment/>
    </xf>
    <xf numFmtId="3" fontId="1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33" borderId="10" xfId="0" applyNumberFormat="1" applyFont="1" applyFill="1" applyBorder="1" applyAlignment="1" applyProtection="1">
      <alignment horizontal="justify" vertical="center"/>
      <protection locked="0"/>
    </xf>
    <xf numFmtId="3" fontId="1" fillId="33" borderId="75" xfId="0" applyNumberFormat="1" applyFont="1" applyFill="1" applyBorder="1" applyAlignment="1" applyProtection="1">
      <alignment horizontal="left"/>
      <protection locked="0"/>
    </xf>
    <xf numFmtId="3" fontId="1" fillId="33" borderId="10" xfId="0" applyNumberFormat="1" applyFont="1" applyFill="1" applyBorder="1" applyAlignment="1" applyProtection="1">
      <alignment horizontal="right" vertical="center" indent="1"/>
      <protection locked="0"/>
    </xf>
    <xf numFmtId="3" fontId="13" fillId="33" borderId="12" xfId="0" applyNumberFormat="1" applyFont="1" applyFill="1" applyBorder="1" applyAlignment="1" applyProtection="1">
      <alignment horizontal="left" vertical="center" wrapText="1"/>
      <protection locked="0"/>
    </xf>
    <xf numFmtId="3" fontId="1" fillId="33" borderId="16" xfId="0" applyNumberFormat="1" applyFont="1" applyFill="1" applyBorder="1" applyAlignment="1" applyProtection="1">
      <alignment horizontal="right" vertical="center" indent="1"/>
      <protection locked="0"/>
    </xf>
    <xf numFmtId="3" fontId="1" fillId="33" borderId="35" xfId="0" applyNumberFormat="1" applyFont="1" applyFill="1" applyBorder="1" applyAlignment="1" applyProtection="1">
      <alignment horizontal="right" vertical="center" indent="1"/>
      <protection locked="0"/>
    </xf>
    <xf numFmtId="3" fontId="1" fillId="33" borderId="18" xfId="0" applyNumberFormat="1" applyFont="1" applyFill="1" applyBorder="1" applyAlignment="1" applyProtection="1">
      <alignment horizontal="right" vertical="center" indent="1"/>
      <protection locked="0"/>
    </xf>
    <xf numFmtId="3" fontId="1" fillId="33" borderId="82" xfId="0" applyNumberFormat="1" applyFont="1" applyFill="1" applyBorder="1" applyAlignment="1" applyProtection="1">
      <alignment horizontal="right" vertical="center" indent="1"/>
      <protection locked="0"/>
    </xf>
    <xf numFmtId="3" fontId="0" fillId="35" borderId="11" xfId="0" applyNumberFormat="1" applyFill="1" applyBorder="1" applyAlignment="1">
      <alignment horizontal="center" vertical="center"/>
    </xf>
    <xf numFmtId="0" fontId="96" fillId="35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 wrapText="1"/>
    </xf>
    <xf numFmtId="0" fontId="16" fillId="33" borderId="76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wrapText="1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56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0" fillId="33" borderId="83" xfId="0" applyFont="1" applyFill="1" applyBorder="1" applyAlignment="1">
      <alignment horizontal="center" vertical="center" wrapText="1"/>
    </xf>
    <xf numFmtId="0" fontId="10" fillId="33" borderId="84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4" fillId="33" borderId="0" xfId="0" applyFont="1" applyFill="1" applyBorder="1" applyAlignment="1">
      <alignment horizontal="center" vertical="center"/>
    </xf>
    <xf numFmtId="0" fontId="10" fillId="33" borderId="85" xfId="0" applyFont="1" applyFill="1" applyBorder="1" applyAlignment="1">
      <alignment horizontal="center" vertical="center" wrapText="1"/>
    </xf>
    <xf numFmtId="0" fontId="10" fillId="33" borderId="86" xfId="0" applyFont="1" applyFill="1" applyBorder="1" applyAlignment="1">
      <alignment horizontal="center" vertical="center" wrapText="1"/>
    </xf>
    <xf numFmtId="0" fontId="13" fillId="33" borderId="87" xfId="0" applyFont="1" applyFill="1" applyBorder="1" applyAlignment="1">
      <alignment horizontal="center" vertical="center"/>
    </xf>
    <xf numFmtId="0" fontId="13" fillId="33" borderId="78" xfId="0" applyFont="1" applyFill="1" applyBorder="1" applyAlignment="1">
      <alignment horizontal="center" vertical="center"/>
    </xf>
    <xf numFmtId="4" fontId="6" fillId="33" borderId="48" xfId="0" applyNumberFormat="1" applyFont="1" applyFill="1" applyBorder="1" applyAlignment="1" applyProtection="1">
      <alignment horizontal="center" vertical="center"/>
      <protection locked="0"/>
    </xf>
    <xf numFmtId="4" fontId="6" fillId="33" borderId="75" xfId="0" applyNumberFormat="1" applyFont="1" applyFill="1" applyBorder="1" applyAlignment="1" applyProtection="1">
      <alignment horizontal="center" vertical="center"/>
      <protection locked="0"/>
    </xf>
    <xf numFmtId="4" fontId="0" fillId="33" borderId="0" xfId="0" applyNumberFormat="1" applyFill="1" applyBorder="1" applyAlignment="1" applyProtection="1">
      <alignment vertical="center"/>
      <protection locked="0"/>
    </xf>
    <xf numFmtId="4" fontId="0" fillId="33" borderId="35" xfId="0" applyNumberFormat="1" applyFill="1" applyBorder="1" applyAlignment="1" applyProtection="1">
      <alignment horizontal="center" vertical="center"/>
      <protection locked="0"/>
    </xf>
    <xf numFmtId="4" fontId="0" fillId="33" borderId="23" xfId="0" applyNumberFormat="1" applyFill="1" applyBorder="1" applyAlignment="1" applyProtection="1">
      <alignment horizontal="center" vertical="center"/>
      <protection locked="0"/>
    </xf>
    <xf numFmtId="4" fontId="0" fillId="33" borderId="35" xfId="0" applyNumberFormat="1" applyFont="1" applyFill="1" applyBorder="1" applyAlignment="1" applyProtection="1">
      <alignment horizontal="center" vertical="center"/>
      <protection locked="0"/>
    </xf>
    <xf numFmtId="4" fontId="0" fillId="33" borderId="23" xfId="0" applyNumberFormat="1" applyFont="1" applyFill="1" applyBorder="1" applyAlignment="1" applyProtection="1">
      <alignment horizontal="center" vertical="center"/>
      <protection locked="0"/>
    </xf>
    <xf numFmtId="4" fontId="0" fillId="33" borderId="46" xfId="0" applyNumberFormat="1" applyFont="1" applyFill="1" applyBorder="1" applyAlignment="1" applyProtection="1">
      <alignment horizontal="center" vertical="center"/>
      <protection locked="0"/>
    </xf>
    <xf numFmtId="3" fontId="14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88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81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35" xfId="0" applyNumberFormat="1" applyFont="1" applyFill="1" applyBorder="1" applyAlignment="1" applyProtection="1">
      <alignment horizontal="center" vertical="center"/>
      <protection locked="0"/>
    </xf>
    <xf numFmtId="3" fontId="7" fillId="33" borderId="23" xfId="0" applyNumberFormat="1" applyFont="1" applyFill="1" applyBorder="1" applyAlignment="1" applyProtection="1">
      <alignment horizontal="center" vertical="center"/>
      <protection locked="0"/>
    </xf>
    <xf numFmtId="3" fontId="7" fillId="33" borderId="46" xfId="0" applyNumberFormat="1" applyFont="1" applyFill="1" applyBorder="1" applyAlignment="1" applyProtection="1">
      <alignment horizontal="center" vertical="center"/>
      <protection locked="0"/>
    </xf>
    <xf numFmtId="3" fontId="13" fillId="33" borderId="48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69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80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86" xfId="0" applyNumberFormat="1" applyFont="1" applyFill="1" applyBorder="1" applyAlignment="1" applyProtection="1">
      <alignment horizontal="center" vertical="center" wrapText="1"/>
      <protection locked="0"/>
    </xf>
    <xf numFmtId="3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13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74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75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0" xfId="0" applyNumberFormat="1" applyFont="1" applyFill="1" applyBorder="1" applyAlignment="1" applyProtection="1">
      <alignment horizontal="center" vertical="center"/>
      <protection locked="0"/>
    </xf>
    <xf numFmtId="3" fontId="14" fillId="33" borderId="69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75" xfId="0" applyNumberFormat="1" applyFont="1" applyFill="1" applyBorder="1" applyAlignment="1" applyProtection="1">
      <alignment horizontal="center" vertical="center" wrapText="1"/>
      <protection locked="0"/>
    </xf>
    <xf numFmtId="3" fontId="12" fillId="33" borderId="35" xfId="0" applyNumberFormat="1" applyFont="1" applyFill="1" applyBorder="1" applyAlignment="1" applyProtection="1">
      <alignment horizontal="center" vertical="center"/>
      <protection locked="0"/>
    </xf>
    <xf numFmtId="3" fontId="12" fillId="33" borderId="23" xfId="0" applyNumberFormat="1" applyFont="1" applyFill="1" applyBorder="1" applyAlignment="1" applyProtection="1">
      <alignment horizontal="center" vertical="center"/>
      <protection locked="0"/>
    </xf>
    <xf numFmtId="3" fontId="12" fillId="33" borderId="46" xfId="0" applyNumberFormat="1" applyFont="1" applyFill="1" applyBorder="1" applyAlignment="1" applyProtection="1">
      <alignment horizontal="center" vertical="center"/>
      <protection locked="0"/>
    </xf>
    <xf numFmtId="3" fontId="6" fillId="33" borderId="67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61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88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89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66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83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0" xfId="0" applyNumberFormat="1" applyFont="1" applyFill="1" applyAlignment="1" applyProtection="1">
      <alignment horizontal="left"/>
      <protection locked="0"/>
    </xf>
    <xf numFmtId="3" fontId="0" fillId="33" borderId="0" xfId="0" applyNumberFormat="1" applyFont="1" applyFill="1" applyAlignment="1" applyProtection="1">
      <alignment horizontal="left"/>
      <protection locked="0"/>
    </xf>
    <xf numFmtId="3" fontId="6" fillId="33" borderId="73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57" xfId="0" applyNumberFormat="1" applyFont="1" applyFill="1" applyBorder="1" applyAlignment="1" applyProtection="1">
      <alignment horizontal="center" vertical="center" wrapText="1"/>
      <protection locked="0"/>
    </xf>
    <xf numFmtId="3" fontId="31" fillId="33" borderId="64" xfId="0" applyNumberFormat="1" applyFont="1" applyFill="1" applyBorder="1" applyAlignment="1" applyProtection="1">
      <alignment horizontal="center" vertical="top"/>
      <protection locked="0"/>
    </xf>
    <xf numFmtId="3" fontId="10" fillId="33" borderId="90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65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15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3" fontId="7" fillId="33" borderId="76" xfId="0" applyNumberFormat="1" applyFont="1" applyFill="1" applyBorder="1" applyAlignment="1" applyProtection="1">
      <alignment horizontal="left"/>
      <protection locked="0"/>
    </xf>
    <xf numFmtId="3" fontId="6" fillId="33" borderId="83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84" xfId="0" applyNumberFormat="1" applyFont="1" applyFill="1" applyBorder="1" applyAlignment="1" applyProtection="1">
      <alignment horizontal="center" vertical="center" wrapText="1"/>
      <protection locked="0"/>
    </xf>
    <xf numFmtId="3" fontId="26" fillId="33" borderId="35" xfId="0" applyNumberFormat="1" applyFont="1" applyFill="1" applyBorder="1" applyAlignment="1" applyProtection="1">
      <alignment horizontal="center"/>
      <protection locked="0"/>
    </xf>
    <xf numFmtId="3" fontId="26" fillId="33" borderId="23" xfId="0" applyNumberFormat="1" applyFont="1" applyFill="1" applyBorder="1" applyAlignment="1" applyProtection="1">
      <alignment horizontal="center"/>
      <protection locked="0"/>
    </xf>
    <xf numFmtId="3" fontId="26" fillId="33" borderId="46" xfId="0" applyNumberFormat="1" applyFont="1" applyFill="1" applyBorder="1" applyAlignment="1" applyProtection="1">
      <alignment horizontal="center"/>
      <protection locked="0"/>
    </xf>
    <xf numFmtId="3" fontId="13" fillId="33" borderId="48" xfId="0" applyNumberFormat="1" applyFont="1" applyFill="1" applyBorder="1" applyAlignment="1" applyProtection="1">
      <alignment horizontal="center" vertical="center"/>
      <protection locked="0"/>
    </xf>
    <xf numFmtId="3" fontId="13" fillId="33" borderId="69" xfId="0" applyNumberFormat="1" applyFont="1" applyFill="1" applyBorder="1" applyAlignment="1" applyProtection="1">
      <alignment horizontal="center" vertical="center"/>
      <protection locked="0"/>
    </xf>
    <xf numFmtId="3" fontId="13" fillId="33" borderId="75" xfId="0" applyNumberFormat="1" applyFont="1" applyFill="1" applyBorder="1" applyAlignment="1" applyProtection="1">
      <alignment horizontal="center" vertical="center"/>
      <protection locked="0"/>
    </xf>
    <xf numFmtId="3" fontId="10" fillId="33" borderId="61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50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48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75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59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47" xfId="0" applyNumberFormat="1" applyFont="1" applyFill="1" applyBorder="1" applyAlignment="1" applyProtection="1">
      <alignment horizontal="center" vertical="center" wrapText="1"/>
      <protection locked="0"/>
    </xf>
    <xf numFmtId="3" fontId="14" fillId="33" borderId="48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26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51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88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89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25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27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0" xfId="0" applyNumberFormat="1" applyFill="1" applyBorder="1" applyAlignment="1" applyProtection="1">
      <alignment horizontal="left" vertical="top" wrapText="1"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10" fillId="34" borderId="85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86" xfId="0" applyNumberFormat="1" applyFont="1" applyFill="1" applyBorder="1" applyAlignment="1" applyProtection="1">
      <alignment horizontal="center" vertical="center" wrapText="1"/>
      <protection locked="0"/>
    </xf>
    <xf numFmtId="3" fontId="6" fillId="33" borderId="0" xfId="0" applyNumberFormat="1" applyFont="1" applyFill="1" applyBorder="1" applyAlignment="1" applyProtection="1">
      <alignment horizontal="left" vertical="center" wrapText="1"/>
      <protection locked="0"/>
    </xf>
    <xf numFmtId="3" fontId="23" fillId="34" borderId="15" xfId="0" applyNumberFormat="1" applyFont="1" applyFill="1" applyBorder="1" applyAlignment="1" applyProtection="1">
      <alignment horizontal="center" vertical="center"/>
      <protection locked="0"/>
    </xf>
    <xf numFmtId="3" fontId="23" fillId="34" borderId="16" xfId="0" applyNumberFormat="1" applyFont="1" applyFill="1" applyBorder="1" applyAlignment="1" applyProtection="1">
      <alignment horizontal="center" vertical="center"/>
      <protection locked="0"/>
    </xf>
    <xf numFmtId="3" fontId="10" fillId="34" borderId="83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84" xfId="0" applyNumberFormat="1" applyFont="1" applyFill="1" applyBorder="1" applyAlignment="1" applyProtection="1">
      <alignment horizontal="center" vertical="center" wrapText="1"/>
      <protection locked="0"/>
    </xf>
    <xf numFmtId="3" fontId="23" fillId="34" borderId="67" xfId="0" applyNumberFormat="1" applyFont="1" applyFill="1" applyBorder="1" applyAlignment="1" applyProtection="1">
      <alignment horizontal="center" vertical="center"/>
      <protection locked="0"/>
    </xf>
    <xf numFmtId="3" fontId="23" fillId="34" borderId="68" xfId="0" applyNumberFormat="1" applyFont="1" applyFill="1" applyBorder="1" applyAlignment="1" applyProtection="1">
      <alignment horizontal="center" vertical="center"/>
      <protection locked="0"/>
    </xf>
    <xf numFmtId="3" fontId="10" fillId="34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74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59" xfId="0" applyNumberFormat="1" applyFont="1" applyFill="1" applyBorder="1" applyAlignment="1" applyProtection="1">
      <alignment horizontal="center" vertical="center" wrapText="1"/>
      <protection locked="0"/>
    </xf>
    <xf numFmtId="3" fontId="10" fillId="34" borderId="47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0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 horizontal="left"/>
      <protection locked="0"/>
    </xf>
    <xf numFmtId="4" fontId="16" fillId="34" borderId="0" xfId="0" applyNumberFormat="1" applyFont="1" applyFill="1" applyBorder="1" applyAlignment="1" applyProtection="1">
      <alignment horizontal="left"/>
      <protection locked="0"/>
    </xf>
    <xf numFmtId="3" fontId="0" fillId="33" borderId="0" xfId="0" applyNumberFormat="1" applyFont="1" applyFill="1" applyBorder="1" applyAlignment="1" applyProtection="1">
      <alignment horizontal="center" vertical="center"/>
      <protection locked="0"/>
    </xf>
    <xf numFmtId="3" fontId="10" fillId="33" borderId="59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85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91" xfId="0" applyNumberFormat="1" applyFont="1" applyFill="1" applyBorder="1" applyAlignment="1" applyProtection="1">
      <alignment horizontal="center" vertical="center" wrapText="1"/>
      <protection locked="0"/>
    </xf>
    <xf numFmtId="3" fontId="5" fillId="34" borderId="35" xfId="0" applyNumberFormat="1" applyFont="1" applyFill="1" applyBorder="1" applyAlignment="1" applyProtection="1">
      <alignment horizontal="justify" vertical="center" wrapText="1"/>
      <protection locked="0"/>
    </xf>
    <xf numFmtId="3" fontId="5" fillId="34" borderId="46" xfId="0" applyNumberFormat="1" applyFont="1" applyFill="1" applyBorder="1" applyAlignment="1" applyProtection="1">
      <alignment horizontal="justify" vertical="center" wrapText="1"/>
      <protection locked="0"/>
    </xf>
    <xf numFmtId="3" fontId="10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52" xfId="0" applyNumberFormat="1" applyFont="1" applyFill="1" applyBorder="1" applyAlignment="1" applyProtection="1">
      <alignment horizontal="center" vertical="center" wrapText="1"/>
      <protection locked="0"/>
    </xf>
    <xf numFmtId="3" fontId="10" fillId="33" borderId="73" xfId="0" applyNumberFormat="1" applyFont="1" applyFill="1" applyBorder="1" applyAlignment="1" applyProtection="1">
      <alignment horizontal="center" vertical="center" wrapText="1"/>
      <protection locked="0"/>
    </xf>
    <xf numFmtId="3" fontId="0" fillId="33" borderId="64" xfId="0" applyNumberFormat="1" applyFont="1" applyFill="1" applyBorder="1" applyAlignment="1" applyProtection="1">
      <alignment horizontal="center"/>
      <protection locked="0"/>
    </xf>
    <xf numFmtId="0" fontId="28" fillId="35" borderId="44" xfId="0" applyFont="1" applyFill="1" applyBorder="1" applyAlignment="1">
      <alignment horizontal="center" vertical="center" wrapText="1"/>
    </xf>
    <xf numFmtId="0" fontId="28" fillId="35" borderId="41" xfId="0" applyFont="1" applyFill="1" applyBorder="1" applyAlignment="1">
      <alignment horizontal="center" vertical="center" wrapText="1"/>
    </xf>
    <xf numFmtId="0" fontId="28" fillId="35" borderId="63" xfId="0" applyFont="1" applyFill="1" applyBorder="1" applyAlignment="1">
      <alignment horizontal="center" vertical="center" wrapText="1"/>
    </xf>
    <xf numFmtId="0" fontId="28" fillId="35" borderId="44" xfId="0" applyFont="1" applyFill="1" applyBorder="1" applyAlignment="1">
      <alignment horizontal="left" vertical="center" wrapText="1"/>
    </xf>
    <xf numFmtId="0" fontId="28" fillId="35" borderId="41" xfId="0" applyFont="1" applyFill="1" applyBorder="1" applyAlignment="1">
      <alignment horizontal="left" vertical="center" wrapText="1"/>
    </xf>
    <xf numFmtId="0" fontId="28" fillId="35" borderId="63" xfId="0" applyFont="1" applyFill="1" applyBorder="1" applyAlignment="1">
      <alignment horizontal="left" vertical="center" wrapText="1"/>
    </xf>
    <xf numFmtId="0" fontId="28" fillId="35" borderId="17" xfId="0" applyFont="1" applyFill="1" applyBorder="1" applyAlignment="1">
      <alignment horizontal="left" vertical="top" wrapText="1"/>
    </xf>
    <xf numFmtId="0" fontId="29" fillId="35" borderId="17" xfId="0" applyFont="1" applyFill="1" applyBorder="1" applyAlignment="1">
      <alignment horizontal="left" vertical="top" wrapText="1"/>
    </xf>
    <xf numFmtId="0" fontId="28" fillId="35" borderId="44" xfId="0" applyFont="1" applyFill="1" applyBorder="1" applyAlignment="1">
      <alignment horizontal="left" vertical="top" wrapText="1"/>
    </xf>
    <xf numFmtId="0" fontId="28" fillId="35" borderId="63" xfId="0" applyFont="1" applyFill="1" applyBorder="1" applyAlignment="1">
      <alignment horizontal="left" vertical="top" wrapText="1"/>
    </xf>
    <xf numFmtId="0" fontId="28" fillId="35" borderId="41" xfId="0" applyFont="1" applyFill="1" applyBorder="1" applyAlignment="1">
      <alignment horizontal="left" vertical="top" wrapText="1"/>
    </xf>
    <xf numFmtId="3" fontId="0" fillId="35" borderId="17" xfId="0" applyNumberFormat="1" applyFont="1" applyFill="1" applyBorder="1" applyAlignment="1">
      <alignment horizontal="right" indent="1"/>
    </xf>
    <xf numFmtId="0" fontId="0" fillId="35" borderId="17" xfId="0" applyFont="1" applyFill="1" applyBorder="1" applyAlignment="1">
      <alignment horizontal="right" indent="1"/>
    </xf>
    <xf numFmtId="0" fontId="0" fillId="35" borderId="17" xfId="0" applyFont="1" applyFill="1" applyBorder="1" applyAlignment="1">
      <alignment horizontal="right" vertical="center" indent="1"/>
    </xf>
    <xf numFmtId="0" fontId="0" fillId="35" borderId="44" xfId="0" applyFont="1" applyFill="1" applyBorder="1" applyAlignment="1">
      <alignment horizontal="right" indent="1"/>
    </xf>
    <xf numFmtId="0" fontId="0" fillId="35" borderId="63" xfId="0" applyFont="1" applyFill="1" applyBorder="1" applyAlignment="1">
      <alignment horizontal="right" indent="1"/>
    </xf>
    <xf numFmtId="3" fontId="0" fillId="7" borderId="44" xfId="0" applyNumberFormat="1" applyFont="1" applyFill="1" applyBorder="1" applyAlignment="1">
      <alignment horizontal="right" indent="1"/>
    </xf>
    <xf numFmtId="0" fontId="0" fillId="7" borderId="63" xfId="0" applyFont="1" applyFill="1" applyBorder="1" applyAlignment="1">
      <alignment horizontal="right" indent="1"/>
    </xf>
    <xf numFmtId="0" fontId="28" fillId="35" borderId="17" xfId="0" applyFont="1" applyFill="1" applyBorder="1" applyAlignment="1">
      <alignment horizontal="center" vertical="top" wrapText="1"/>
    </xf>
    <xf numFmtId="3" fontId="0" fillId="35" borderId="44" xfId="0" applyNumberFormat="1" applyFont="1" applyFill="1" applyBorder="1" applyAlignment="1">
      <alignment horizontal="right" indent="1"/>
    </xf>
    <xf numFmtId="0" fontId="28" fillId="35" borderId="0" xfId="0" applyFont="1" applyFill="1" applyAlignment="1">
      <alignment horizontal="left" wrapText="1"/>
    </xf>
    <xf numFmtId="0" fontId="0" fillId="35" borderId="33" xfId="36" applyFont="1" applyFill="1" applyBorder="1" applyAlignment="1" applyProtection="1">
      <alignment horizontal="left" vertical="center" wrapText="1" indent="1"/>
      <protection/>
    </xf>
    <xf numFmtId="0" fontId="0" fillId="35" borderId="52" xfId="36" applyFont="1" applyFill="1" applyBorder="1" applyAlignment="1" applyProtection="1">
      <alignment horizontal="left" vertical="center" wrapText="1" indent="1"/>
      <protection/>
    </xf>
    <xf numFmtId="3" fontId="0" fillId="7" borderId="17" xfId="0" applyNumberFormat="1" applyFont="1" applyFill="1" applyBorder="1" applyAlignment="1">
      <alignment horizontal="right" indent="1"/>
    </xf>
    <xf numFmtId="0" fontId="28" fillId="35" borderId="17" xfId="0" applyFont="1" applyFill="1" applyBorder="1" applyAlignment="1">
      <alignment horizontal="left" vertical="top" wrapText="1" indent="1"/>
    </xf>
    <xf numFmtId="0" fontId="28" fillId="35" borderId="17" xfId="0" applyFont="1" applyFill="1" applyBorder="1" applyAlignment="1">
      <alignment vertical="top" wrapText="1"/>
    </xf>
    <xf numFmtId="0" fontId="0" fillId="35" borderId="17" xfId="36" applyFont="1" applyFill="1" applyBorder="1" applyAlignment="1" applyProtection="1">
      <alignment horizontal="left" vertical="top" wrapText="1"/>
      <protection/>
    </xf>
    <xf numFmtId="0" fontId="0" fillId="35" borderId="17" xfId="36" applyFont="1" applyFill="1" applyBorder="1" applyAlignment="1" applyProtection="1">
      <alignment horizontal="left" vertical="center" wrapText="1"/>
      <protection/>
    </xf>
    <xf numFmtId="0" fontId="0" fillId="35" borderId="17" xfId="0" applyFont="1" applyFill="1" applyBorder="1" applyAlignment="1">
      <alignment horizontal="center"/>
    </xf>
    <xf numFmtId="3" fontId="0" fillId="35" borderId="17" xfId="0" applyNumberFormat="1" applyFont="1" applyFill="1" applyBorder="1" applyAlignment="1">
      <alignment horizontal="center"/>
    </xf>
    <xf numFmtId="0" fontId="29" fillId="35" borderId="17" xfId="0" applyFont="1" applyFill="1" applyBorder="1" applyAlignment="1">
      <alignment vertical="top" wrapText="1"/>
    </xf>
    <xf numFmtId="0" fontId="28" fillId="35" borderId="17" xfId="0" applyFont="1" applyFill="1" applyBorder="1" applyAlignment="1">
      <alignment horizontal="left" vertical="center" wrapText="1" indent="1"/>
    </xf>
    <xf numFmtId="3" fontId="28" fillId="35" borderId="17" xfId="0" applyNumberFormat="1" applyFont="1" applyFill="1" applyBorder="1" applyAlignment="1">
      <alignment vertical="top" wrapText="1"/>
    </xf>
    <xf numFmtId="0" fontId="28" fillId="35" borderId="29" xfId="0" applyFont="1" applyFill="1" applyBorder="1" applyAlignment="1">
      <alignment horizontal="left" vertical="center" wrapText="1" indent="1"/>
    </xf>
    <xf numFmtId="0" fontId="28" fillId="35" borderId="24" xfId="0" applyFont="1" applyFill="1" applyBorder="1" applyAlignment="1">
      <alignment horizontal="left" vertical="center" wrapText="1" indent="1"/>
    </xf>
    <xf numFmtId="0" fontId="28" fillId="35" borderId="22" xfId="0" applyFont="1" applyFill="1" applyBorder="1" applyAlignment="1">
      <alignment horizontal="left" vertical="center" wrapText="1" indent="1"/>
    </xf>
    <xf numFmtId="0" fontId="30" fillId="35" borderId="63" xfId="0" applyFont="1" applyFill="1" applyBorder="1" applyAlignment="1">
      <alignment horizontal="center" vertical="center" wrapText="1"/>
    </xf>
    <xf numFmtId="0" fontId="30" fillId="35" borderId="17" xfId="0" applyFont="1" applyFill="1" applyBorder="1" applyAlignment="1">
      <alignment horizontal="center" vertical="center" wrapText="1"/>
    </xf>
    <xf numFmtId="0" fontId="30" fillId="35" borderId="17" xfId="0" applyFont="1" applyFill="1" applyBorder="1" applyAlignment="1">
      <alignment horizontal="left" vertical="center" wrapText="1"/>
    </xf>
    <xf numFmtId="0" fontId="30" fillId="35" borderId="32" xfId="0" applyFont="1" applyFill="1" applyBorder="1" applyAlignment="1">
      <alignment horizontal="left" vertical="center" wrapText="1"/>
    </xf>
    <xf numFmtId="0" fontId="30" fillId="35" borderId="31" xfId="0" applyFont="1" applyFill="1" applyBorder="1" applyAlignment="1">
      <alignment horizontal="left" vertical="center" wrapText="1"/>
    </xf>
    <xf numFmtId="0" fontId="28" fillId="35" borderId="0" xfId="0" applyFont="1" applyFill="1" applyBorder="1" applyAlignment="1">
      <alignment vertical="top" wrapText="1"/>
    </xf>
    <xf numFmtId="0" fontId="28" fillId="35" borderId="25" xfId="0" applyFont="1" applyFill="1" applyBorder="1" applyAlignment="1">
      <alignment horizontal="center" vertical="top" wrapText="1"/>
    </xf>
    <xf numFmtId="0" fontId="28" fillId="35" borderId="26" xfId="0" applyFont="1" applyFill="1" applyBorder="1" applyAlignment="1">
      <alignment horizontal="center" vertical="top" wrapText="1"/>
    </xf>
    <xf numFmtId="0" fontId="28" fillId="35" borderId="27" xfId="0" applyFont="1" applyFill="1" applyBorder="1" applyAlignment="1">
      <alignment horizontal="center" vertical="top" wrapText="1"/>
    </xf>
    <xf numFmtId="0" fontId="29" fillId="35" borderId="53" xfId="0" applyFont="1" applyFill="1" applyBorder="1" applyAlignment="1">
      <alignment horizontal="center" vertical="top" wrapText="1"/>
    </xf>
    <xf numFmtId="0" fontId="29" fillId="35" borderId="51" xfId="0" applyFont="1" applyFill="1" applyBorder="1" applyAlignment="1">
      <alignment horizontal="center" vertical="top" wrapText="1"/>
    </xf>
    <xf numFmtId="0" fontId="29" fillId="35" borderId="54" xfId="0" applyFont="1" applyFill="1" applyBorder="1" applyAlignment="1">
      <alignment horizontal="center" vertical="top" wrapText="1"/>
    </xf>
    <xf numFmtId="0" fontId="30" fillId="35" borderId="28" xfId="0" applyFont="1" applyFill="1" applyBorder="1" applyAlignment="1">
      <alignment horizontal="left" vertical="center" wrapText="1"/>
    </xf>
    <xf numFmtId="0" fontId="30" fillId="35" borderId="29" xfId="0" applyFont="1" applyFill="1" applyBorder="1" applyAlignment="1">
      <alignment horizontal="left" vertical="center" wrapText="1"/>
    </xf>
    <xf numFmtId="0" fontId="30" fillId="35" borderId="30" xfId="0" applyFont="1" applyFill="1" applyBorder="1" applyAlignment="1">
      <alignment horizontal="left" vertical="center" wrapText="1"/>
    </xf>
    <xf numFmtId="0" fontId="30" fillId="35" borderId="61" xfId="0" applyFont="1" applyFill="1" applyBorder="1" applyAlignment="1">
      <alignment horizontal="center" vertical="center" wrapText="1"/>
    </xf>
    <xf numFmtId="0" fontId="30" fillId="35" borderId="26" xfId="0" applyFont="1" applyFill="1" applyBorder="1" applyAlignment="1">
      <alignment horizontal="center" vertical="center" wrapText="1"/>
    </xf>
    <xf numFmtId="0" fontId="28" fillId="35" borderId="53" xfId="0" applyFont="1" applyFill="1" applyBorder="1" applyAlignment="1">
      <alignment horizontal="center" vertical="top" wrapText="1"/>
    </xf>
    <xf numFmtId="0" fontId="28" fillId="35" borderId="51" xfId="0" applyFont="1" applyFill="1" applyBorder="1" applyAlignment="1">
      <alignment horizontal="center" vertical="top" wrapText="1"/>
    </xf>
    <xf numFmtId="0" fontId="28" fillId="35" borderId="45" xfId="0" applyFont="1" applyFill="1" applyBorder="1" applyAlignment="1">
      <alignment horizontal="center" vertical="top" wrapText="1"/>
    </xf>
    <xf numFmtId="0" fontId="30" fillId="35" borderId="73" xfId="0" applyFont="1" applyFill="1" applyBorder="1" applyAlignment="1">
      <alignment horizontal="center" vertical="center" wrapText="1"/>
    </xf>
    <xf numFmtId="0" fontId="30" fillId="35" borderId="50" xfId="0" applyFont="1" applyFill="1" applyBorder="1" applyAlignment="1">
      <alignment horizontal="center" vertical="center" wrapText="1"/>
    </xf>
    <xf numFmtId="0" fontId="30" fillId="35" borderId="51" xfId="0" applyFont="1" applyFill="1" applyBorder="1" applyAlignment="1">
      <alignment horizontal="center" vertical="center" wrapText="1"/>
    </xf>
    <xf numFmtId="0" fontId="30" fillId="35" borderId="45" xfId="0" applyFont="1" applyFill="1" applyBorder="1" applyAlignment="1">
      <alignment horizontal="center" vertical="center" wrapText="1"/>
    </xf>
    <xf numFmtId="3" fontId="30" fillId="35" borderId="62" xfId="0" applyNumberFormat="1" applyFont="1" applyFill="1" applyBorder="1" applyAlignment="1">
      <alignment horizontal="center" vertical="center" wrapText="1"/>
    </xf>
    <xf numFmtId="0" fontId="30" fillId="35" borderId="29" xfId="0" applyFont="1" applyFill="1" applyBorder="1" applyAlignment="1">
      <alignment horizontal="center" vertical="center" wrapText="1"/>
    </xf>
    <xf numFmtId="3" fontId="30" fillId="35" borderId="29" xfId="0" applyNumberFormat="1" applyFont="1" applyFill="1" applyBorder="1" applyAlignment="1">
      <alignment horizontal="center" vertical="center" wrapText="1"/>
    </xf>
    <xf numFmtId="0" fontId="30" fillId="35" borderId="43" xfId="0" applyFont="1" applyFill="1" applyBorder="1" applyAlignment="1">
      <alignment horizontal="center" vertical="center" wrapText="1"/>
    </xf>
    <xf numFmtId="0" fontId="30" fillId="35" borderId="50" xfId="0" applyFont="1" applyFill="1" applyBorder="1" applyAlignment="1">
      <alignment horizontal="right" vertical="center" wrapText="1" indent="1"/>
    </xf>
    <xf numFmtId="0" fontId="30" fillId="35" borderId="51" xfId="0" applyFont="1" applyFill="1" applyBorder="1" applyAlignment="1">
      <alignment horizontal="right" vertical="center" wrapText="1" indent="1"/>
    </xf>
    <xf numFmtId="1" fontId="30" fillId="35" borderId="51" xfId="0" applyNumberFormat="1" applyFont="1" applyFill="1" applyBorder="1" applyAlignment="1">
      <alignment horizontal="center" vertical="center" wrapText="1"/>
    </xf>
    <xf numFmtId="0" fontId="30" fillId="35" borderId="54" xfId="0" applyFont="1" applyFill="1" applyBorder="1" applyAlignment="1">
      <alignment horizontal="center" vertical="center" wrapText="1"/>
    </xf>
    <xf numFmtId="0" fontId="30" fillId="35" borderId="67" xfId="0" applyFont="1" applyFill="1" applyBorder="1" applyAlignment="1">
      <alignment horizontal="left" vertical="center" wrapText="1"/>
    </xf>
    <xf numFmtId="0" fontId="30" fillId="35" borderId="90" xfId="0" applyFont="1" applyFill="1" applyBorder="1" applyAlignment="1">
      <alignment horizontal="left" vertical="center" wrapText="1"/>
    </xf>
    <xf numFmtId="0" fontId="30" fillId="35" borderId="57" xfId="0" applyFont="1" applyFill="1" applyBorder="1" applyAlignment="1">
      <alignment horizontal="left" vertical="center" wrapText="1"/>
    </xf>
    <xf numFmtId="0" fontId="30" fillId="35" borderId="68" xfId="0" applyFont="1" applyFill="1" applyBorder="1" applyAlignment="1">
      <alignment horizontal="left" vertical="center" wrapText="1"/>
    </xf>
    <xf numFmtId="0" fontId="30" fillId="35" borderId="65" xfId="0" applyFont="1" applyFill="1" applyBorder="1" applyAlignment="1">
      <alignment horizontal="left" vertical="center" wrapText="1"/>
    </xf>
    <xf numFmtId="0" fontId="30" fillId="35" borderId="70" xfId="0" applyFont="1" applyFill="1" applyBorder="1" applyAlignment="1">
      <alignment horizontal="left" vertical="center" wrapText="1"/>
    </xf>
    <xf numFmtId="0" fontId="30" fillId="35" borderId="18" xfId="0" applyFont="1" applyFill="1" applyBorder="1" applyAlignment="1">
      <alignment horizontal="left" vertical="center" wrapText="1"/>
    </xf>
    <xf numFmtId="0" fontId="30" fillId="35" borderId="82" xfId="0" applyFont="1" applyFill="1" applyBorder="1" applyAlignment="1">
      <alignment horizontal="left" vertical="center" wrapText="1"/>
    </xf>
    <xf numFmtId="0" fontId="28" fillId="35" borderId="0" xfId="0" applyFont="1" applyFill="1" applyBorder="1" applyAlignment="1">
      <alignment wrapText="1"/>
    </xf>
    <xf numFmtId="0" fontId="30" fillId="35" borderId="38" xfId="0" applyFont="1" applyFill="1" applyBorder="1" applyAlignment="1">
      <alignment horizontal="left" vertical="center" wrapText="1"/>
    </xf>
    <xf numFmtId="0" fontId="30" fillId="35" borderId="79" xfId="0" applyFont="1" applyFill="1" applyBorder="1" applyAlignment="1">
      <alignment horizontal="left" vertical="center" wrapText="1"/>
    </xf>
    <xf numFmtId="0" fontId="30" fillId="35" borderId="31" xfId="0" applyFont="1" applyFill="1" applyBorder="1" applyAlignment="1">
      <alignment horizontal="center" vertical="center" wrapText="1"/>
    </xf>
    <xf numFmtId="0" fontId="30" fillId="35" borderId="43" xfId="0" applyFont="1" applyFill="1" applyBorder="1" applyAlignment="1">
      <alignment horizontal="left" vertical="center" wrapText="1"/>
    </xf>
    <xf numFmtId="0" fontId="30" fillId="35" borderId="27" xfId="0" applyFont="1" applyFill="1" applyBorder="1" applyAlignment="1">
      <alignment horizontal="center" vertical="center" wrapText="1"/>
    </xf>
    <xf numFmtId="1" fontId="30" fillId="35" borderId="29" xfId="0" applyNumberFormat="1" applyFont="1" applyFill="1" applyBorder="1" applyAlignment="1">
      <alignment horizontal="center" vertical="center" wrapText="1"/>
    </xf>
    <xf numFmtId="0" fontId="30" fillId="35" borderId="30" xfId="0" applyFont="1" applyFill="1" applyBorder="1" applyAlignment="1">
      <alignment horizontal="center" vertical="center" wrapText="1"/>
    </xf>
    <xf numFmtId="0" fontId="30" fillId="35" borderId="62" xfId="0" applyFont="1" applyFill="1" applyBorder="1" applyAlignment="1">
      <alignment horizontal="right" vertical="center" wrapText="1" indent="1"/>
    </xf>
    <xf numFmtId="0" fontId="30" fillId="35" borderId="29" xfId="0" applyFont="1" applyFill="1" applyBorder="1" applyAlignment="1">
      <alignment horizontal="right" vertical="center" wrapText="1" indent="1"/>
    </xf>
    <xf numFmtId="0" fontId="28" fillId="35" borderId="25" xfId="0" applyFont="1" applyFill="1" applyBorder="1" applyAlignment="1">
      <alignment vertical="top" wrapText="1"/>
    </xf>
    <xf numFmtId="0" fontId="28" fillId="35" borderId="26" xfId="0" applyFont="1" applyFill="1" applyBorder="1" applyAlignment="1">
      <alignment vertical="top" wrapText="1"/>
    </xf>
    <xf numFmtId="0" fontId="28" fillId="35" borderId="73" xfId="0" applyFont="1" applyFill="1" applyBorder="1" applyAlignment="1">
      <alignment vertical="top" wrapText="1"/>
    </xf>
    <xf numFmtId="0" fontId="30" fillId="35" borderId="61" xfId="0" applyFont="1" applyFill="1" applyBorder="1" applyAlignment="1">
      <alignment horizontal="center" vertical="top" wrapText="1"/>
    </xf>
    <xf numFmtId="0" fontId="30" fillId="35" borderId="27" xfId="0" applyFont="1" applyFill="1" applyBorder="1" applyAlignment="1">
      <alignment horizontal="center" vertical="top" wrapText="1"/>
    </xf>
    <xf numFmtId="0" fontId="29" fillId="35" borderId="45" xfId="0" applyFont="1" applyFill="1" applyBorder="1" applyAlignment="1">
      <alignment horizontal="center" vertical="top" wrapText="1"/>
    </xf>
    <xf numFmtId="0" fontId="30" fillId="35" borderId="53" xfId="0" applyFont="1" applyFill="1" applyBorder="1" applyAlignment="1">
      <alignment horizontal="left" vertical="center" wrapText="1"/>
    </xf>
    <xf numFmtId="0" fontId="28" fillId="35" borderId="17" xfId="0" applyFont="1" applyFill="1" applyBorder="1" applyAlignment="1">
      <alignment horizontal="left" vertical="center" wrapText="1"/>
    </xf>
    <xf numFmtId="0" fontId="28" fillId="35" borderId="32" xfId="0" applyFont="1" applyFill="1" applyBorder="1" applyAlignment="1">
      <alignment horizontal="left" vertical="center" wrapText="1"/>
    </xf>
    <xf numFmtId="0" fontId="36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30" fillId="35" borderId="44" xfId="0" applyFont="1" applyFill="1" applyBorder="1" applyAlignment="1">
      <alignment horizontal="left" vertical="center" wrapText="1"/>
    </xf>
    <xf numFmtId="0" fontId="28" fillId="35" borderId="73" xfId="0" applyFont="1" applyFill="1" applyBorder="1" applyAlignment="1">
      <alignment horizontal="center" vertical="top" wrapText="1"/>
    </xf>
    <xf numFmtId="0" fontId="30" fillId="35" borderId="51" xfId="0" applyFont="1" applyFill="1" applyBorder="1" applyAlignment="1">
      <alignment horizontal="left" vertical="center" wrapText="1"/>
    </xf>
    <xf numFmtId="0" fontId="30" fillId="35" borderId="45" xfId="0" applyFont="1" applyFill="1" applyBorder="1" applyAlignment="1">
      <alignment horizontal="left" vertical="center" wrapText="1"/>
    </xf>
    <xf numFmtId="0" fontId="0" fillId="35" borderId="67" xfId="0" applyFill="1" applyBorder="1" applyAlignment="1">
      <alignment/>
    </xf>
    <xf numFmtId="0" fontId="0" fillId="35" borderId="90" xfId="0" applyFill="1" applyBorder="1" applyAlignment="1">
      <alignment/>
    </xf>
    <xf numFmtId="0" fontId="29" fillId="35" borderId="68" xfId="0" applyFont="1" applyFill="1" applyBorder="1" applyAlignment="1">
      <alignment horizontal="center" vertical="top" wrapText="1"/>
    </xf>
    <xf numFmtId="0" fontId="29" fillId="35" borderId="65" xfId="0" applyFont="1" applyFill="1" applyBorder="1" applyAlignment="1">
      <alignment horizontal="center" vertical="top" wrapText="1"/>
    </xf>
    <xf numFmtId="0" fontId="30" fillId="35" borderId="17" xfId="0" applyFont="1" applyFill="1" applyBorder="1" applyAlignment="1">
      <alignment vertical="center" wrapText="1"/>
    </xf>
    <xf numFmtId="0" fontId="30" fillId="35" borderId="32" xfId="0" applyFont="1" applyFill="1" applyBorder="1" applyAlignment="1">
      <alignment vertical="center" wrapText="1"/>
    </xf>
    <xf numFmtId="0" fontId="30" fillId="35" borderId="51" xfId="0" applyFont="1" applyFill="1" applyBorder="1" applyAlignment="1">
      <alignment vertical="center" wrapText="1"/>
    </xf>
    <xf numFmtId="0" fontId="30" fillId="35" borderId="54" xfId="0" applyFont="1" applyFill="1" applyBorder="1" applyAlignment="1">
      <alignment vertical="center" wrapText="1"/>
    </xf>
    <xf numFmtId="0" fontId="30" fillId="35" borderId="53" xfId="0" applyFont="1" applyFill="1" applyBorder="1" applyAlignment="1">
      <alignment horizontal="center" vertical="center" wrapText="1"/>
    </xf>
    <xf numFmtId="0" fontId="29" fillId="35" borderId="70" xfId="0" applyFont="1" applyFill="1" applyBorder="1" applyAlignment="1">
      <alignment horizontal="center" vertical="top" wrapText="1"/>
    </xf>
    <xf numFmtId="0" fontId="28" fillId="35" borderId="67" xfId="0" applyFont="1" applyFill="1" applyBorder="1" applyAlignment="1">
      <alignment horizontal="center" vertical="top" wrapText="1"/>
    </xf>
    <xf numFmtId="0" fontId="28" fillId="35" borderId="90" xfId="0" applyFont="1" applyFill="1" applyBorder="1" applyAlignment="1">
      <alignment horizontal="center" vertical="top" wrapText="1"/>
    </xf>
    <xf numFmtId="0" fontId="28" fillId="35" borderId="57" xfId="0" applyFont="1" applyFill="1" applyBorder="1" applyAlignment="1">
      <alignment horizontal="center" vertical="top" wrapText="1"/>
    </xf>
    <xf numFmtId="0" fontId="30" fillId="35" borderId="63" xfId="0" applyFont="1" applyFill="1" applyBorder="1" applyAlignment="1">
      <alignment horizontal="left" vertical="center" wrapText="1"/>
    </xf>
    <xf numFmtId="0" fontId="30" fillId="35" borderId="54" xfId="0" applyFont="1" applyFill="1" applyBorder="1" applyAlignment="1">
      <alignment horizontal="left" vertical="center" wrapText="1"/>
    </xf>
    <xf numFmtId="0" fontId="28" fillId="35" borderId="51" xfId="0" applyFont="1" applyFill="1" applyBorder="1" applyAlignment="1">
      <alignment horizontal="left" vertical="center" wrapText="1"/>
    </xf>
    <xf numFmtId="0" fontId="28" fillId="35" borderId="54" xfId="0" applyFont="1" applyFill="1" applyBorder="1" applyAlignment="1">
      <alignment horizontal="left" vertical="center" wrapText="1"/>
    </xf>
    <xf numFmtId="0" fontId="28" fillId="35" borderId="67" xfId="0" applyFont="1" applyFill="1" applyBorder="1" applyAlignment="1">
      <alignment vertical="top" wrapText="1"/>
    </xf>
    <xf numFmtId="0" fontId="28" fillId="35" borderId="90" xfId="0" applyFont="1" applyFill="1" applyBorder="1" applyAlignment="1">
      <alignment vertical="top" wrapText="1"/>
    </xf>
    <xf numFmtId="0" fontId="28" fillId="35" borderId="57" xfId="0" applyFont="1" applyFill="1" applyBorder="1" applyAlignment="1">
      <alignment vertical="top" wrapText="1"/>
    </xf>
    <xf numFmtId="0" fontId="28" fillId="35" borderId="35" xfId="0" applyFont="1" applyFill="1" applyBorder="1" applyAlignment="1">
      <alignment horizontal="left" vertical="center" wrapText="1"/>
    </xf>
    <xf numFmtId="0" fontId="28" fillId="35" borderId="23" xfId="0" applyFont="1" applyFill="1" applyBorder="1" applyAlignment="1">
      <alignment horizontal="left" vertical="center" wrapText="1"/>
    </xf>
    <xf numFmtId="0" fontId="28" fillId="35" borderId="46" xfId="0" applyFont="1" applyFill="1" applyBorder="1" applyAlignment="1">
      <alignment horizontal="left" vertical="center" wrapText="1"/>
    </xf>
    <xf numFmtId="0" fontId="28" fillId="35" borderId="54" xfId="0" applyFont="1" applyFill="1" applyBorder="1" applyAlignment="1">
      <alignment horizontal="center" vertical="top" wrapText="1"/>
    </xf>
    <xf numFmtId="0" fontId="28" fillId="35" borderId="67" xfId="0" applyFont="1" applyFill="1" applyBorder="1" applyAlignment="1">
      <alignment horizontal="left" vertical="center" wrapText="1"/>
    </xf>
    <xf numFmtId="0" fontId="28" fillId="35" borderId="90" xfId="0" applyFont="1" applyFill="1" applyBorder="1" applyAlignment="1">
      <alignment horizontal="left" vertical="center" wrapText="1"/>
    </xf>
    <xf numFmtId="0" fontId="28" fillId="35" borderId="57" xfId="0" applyFont="1" applyFill="1" applyBorder="1" applyAlignment="1">
      <alignment horizontal="left" vertical="center" wrapText="1"/>
    </xf>
    <xf numFmtId="0" fontId="28" fillId="35" borderId="27" xfId="0" applyFont="1" applyFill="1" applyBorder="1" applyAlignment="1">
      <alignment vertical="top" wrapText="1"/>
    </xf>
    <xf numFmtId="0" fontId="30" fillId="35" borderId="44" xfId="0" applyFont="1" applyFill="1" applyBorder="1" applyAlignment="1">
      <alignment horizontal="center" vertical="center" wrapText="1"/>
    </xf>
    <xf numFmtId="0" fontId="30" fillId="35" borderId="17" xfId="0" applyFont="1" applyFill="1" applyBorder="1" applyAlignment="1">
      <alignment horizontal="left" vertical="center"/>
    </xf>
    <xf numFmtId="0" fontId="30" fillId="35" borderId="51" xfId="0" applyFont="1" applyFill="1" applyBorder="1" applyAlignment="1">
      <alignment horizontal="left" vertical="center"/>
    </xf>
    <xf numFmtId="0" fontId="30" fillId="35" borderId="53" xfId="0" applyFont="1" applyFill="1" applyBorder="1" applyAlignment="1">
      <alignment vertical="center" wrapText="1"/>
    </xf>
    <xf numFmtId="0" fontId="37" fillId="35" borderId="50" xfId="0" applyFont="1" applyFill="1" applyBorder="1" applyAlignment="1">
      <alignment horizontal="center" vertical="center" wrapText="1"/>
    </xf>
    <xf numFmtId="0" fontId="37" fillId="35" borderId="51" xfId="0" applyFont="1" applyFill="1" applyBorder="1" applyAlignment="1">
      <alignment horizontal="center" vertical="center" wrapText="1"/>
    </xf>
    <xf numFmtId="0" fontId="30" fillId="35" borderId="31" xfId="0" applyFont="1" applyFill="1" applyBorder="1" applyAlignment="1">
      <alignment vertical="center" wrapText="1"/>
    </xf>
    <xf numFmtId="3" fontId="30" fillId="35" borderId="63" xfId="0" applyNumberFormat="1" applyFont="1" applyFill="1" applyBorder="1" applyAlignment="1">
      <alignment horizontal="center" vertical="center" wrapText="1"/>
    </xf>
    <xf numFmtId="3" fontId="30" fillId="35" borderId="17" xfId="0" applyNumberFormat="1" applyFont="1" applyFill="1" applyBorder="1" applyAlignment="1">
      <alignment horizontal="center" vertical="center" wrapText="1"/>
    </xf>
    <xf numFmtId="0" fontId="37" fillId="35" borderId="45" xfId="0" applyFont="1" applyFill="1" applyBorder="1" applyAlignment="1">
      <alignment horizontal="center" vertical="center" wrapText="1"/>
    </xf>
    <xf numFmtId="0" fontId="28" fillId="35" borderId="0" xfId="0" applyFont="1" applyFill="1" applyAlignment="1">
      <alignment wrapText="1"/>
    </xf>
    <xf numFmtId="0" fontId="29" fillId="35" borderId="50" xfId="0" applyFont="1" applyFill="1" applyBorder="1" applyAlignment="1">
      <alignment horizontal="center" vertical="top" wrapText="1"/>
    </xf>
    <xf numFmtId="0" fontId="28" fillId="35" borderId="62" xfId="0" applyFont="1" applyFill="1" applyBorder="1" applyAlignment="1">
      <alignment horizontal="center" vertical="center" wrapText="1"/>
    </xf>
    <xf numFmtId="0" fontId="28" fillId="35" borderId="30" xfId="0" applyFont="1" applyFill="1" applyBorder="1" applyAlignment="1">
      <alignment horizontal="center" vertical="center" wrapText="1"/>
    </xf>
    <xf numFmtId="0" fontId="28" fillId="35" borderId="50" xfId="0" applyFont="1" applyFill="1" applyBorder="1" applyAlignment="1">
      <alignment horizontal="center" vertical="center" wrapText="1"/>
    </xf>
    <xf numFmtId="0" fontId="28" fillId="35" borderId="54" xfId="0" applyFont="1" applyFill="1" applyBorder="1" applyAlignment="1">
      <alignment horizontal="center" vertical="center" wrapText="1"/>
    </xf>
    <xf numFmtId="0" fontId="28" fillId="35" borderId="28" xfId="0" applyFont="1" applyFill="1" applyBorder="1" applyAlignment="1">
      <alignment horizontal="left" vertical="center" wrapText="1"/>
    </xf>
    <xf numFmtId="0" fontId="28" fillId="35" borderId="29" xfId="0" applyFont="1" applyFill="1" applyBorder="1" applyAlignment="1">
      <alignment horizontal="left" vertical="center" wrapText="1"/>
    </xf>
    <xf numFmtId="0" fontId="28" fillId="35" borderId="43" xfId="0" applyFont="1" applyFill="1" applyBorder="1" applyAlignment="1">
      <alignment horizontal="left" vertical="center" wrapText="1"/>
    </xf>
    <xf numFmtId="0" fontId="28" fillId="35" borderId="31" xfId="0" applyFont="1" applyFill="1" applyBorder="1" applyAlignment="1">
      <alignment horizontal="left" vertical="center" wrapText="1"/>
    </xf>
    <xf numFmtId="0" fontId="28" fillId="35" borderId="53" xfId="0" applyFont="1" applyFill="1" applyBorder="1" applyAlignment="1">
      <alignment horizontal="left" vertical="center" wrapText="1"/>
    </xf>
    <xf numFmtId="0" fontId="28" fillId="35" borderId="45" xfId="0" applyFont="1" applyFill="1" applyBorder="1" applyAlignment="1">
      <alignment horizontal="left" vertical="center" wrapText="1"/>
    </xf>
    <xf numFmtId="0" fontId="30" fillId="35" borderId="38" xfId="0" applyFont="1" applyFill="1" applyBorder="1" applyAlignment="1">
      <alignment horizontal="center" vertical="center" wrapText="1"/>
    </xf>
    <xf numFmtId="0" fontId="30" fillId="35" borderId="68" xfId="0" applyFont="1" applyFill="1" applyBorder="1" applyAlignment="1">
      <alignment horizontal="center" vertical="center" wrapText="1"/>
    </xf>
    <xf numFmtId="0" fontId="30" fillId="35" borderId="67" xfId="0" applyFont="1" applyFill="1" applyBorder="1" applyAlignment="1">
      <alignment horizontal="center" vertical="center" wrapText="1"/>
    </xf>
    <xf numFmtId="0" fontId="30" fillId="35" borderId="63" xfId="0" applyFont="1" applyFill="1" applyBorder="1" applyAlignment="1">
      <alignment horizontal="right" vertical="center" wrapText="1" indent="1"/>
    </xf>
    <xf numFmtId="0" fontId="30" fillId="35" borderId="17" xfId="0" applyFont="1" applyFill="1" applyBorder="1" applyAlignment="1">
      <alignment horizontal="right" vertical="center" wrapText="1" indent="1"/>
    </xf>
    <xf numFmtId="0" fontId="37" fillId="35" borderId="63" xfId="0" applyFont="1" applyFill="1" applyBorder="1" applyAlignment="1">
      <alignment horizontal="center" vertical="center" wrapText="1"/>
    </xf>
    <xf numFmtId="0" fontId="30" fillId="35" borderId="44" xfId="0" applyFont="1" applyFill="1" applyBorder="1" applyAlignment="1">
      <alignment vertical="center" wrapText="1"/>
    </xf>
    <xf numFmtId="0" fontId="30" fillId="35" borderId="79" xfId="0" applyFont="1" applyFill="1" applyBorder="1" applyAlignment="1">
      <alignment horizontal="center" vertical="center" wrapText="1"/>
    </xf>
    <xf numFmtId="0" fontId="30" fillId="35" borderId="70" xfId="0" applyFont="1" applyFill="1" applyBorder="1" applyAlignment="1">
      <alignment horizontal="center" vertical="center" wrapText="1"/>
    </xf>
    <xf numFmtId="0" fontId="30" fillId="35" borderId="57" xfId="0" applyFont="1" applyFill="1" applyBorder="1" applyAlignment="1">
      <alignment horizontal="center" vertical="center" wrapText="1"/>
    </xf>
    <xf numFmtId="0" fontId="10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25" fillId="33" borderId="71" xfId="0" applyFont="1" applyFill="1" applyBorder="1" applyAlignment="1">
      <alignment/>
    </xf>
    <xf numFmtId="0" fontId="6" fillId="33" borderId="7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33" fillId="33" borderId="0" xfId="0" applyFont="1" applyFill="1" applyAlignment="1">
      <alignment horizontal="left" vertical="center" wrapText="1"/>
    </xf>
    <xf numFmtId="0" fontId="34" fillId="33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/>
    </xf>
    <xf numFmtId="0" fontId="4" fillId="0" borderId="0" xfId="0" applyFont="1" applyAlignment="1">
      <alignment horizontal="left" vertical="center" wrapText="1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3" borderId="0" xfId="0" applyNumberFormat="1" applyFont="1" applyFill="1" applyBorder="1" applyAlignment="1">
      <alignment horizontal="left" indent="2"/>
    </xf>
    <xf numFmtId="49" fontId="7" fillId="33" borderId="0" xfId="0" applyNumberFormat="1" applyFont="1" applyFill="1" applyBorder="1" applyAlignment="1">
      <alignment horizontal="left" vertical="center" wrapText="1" indent="2"/>
    </xf>
    <xf numFmtId="49" fontId="4" fillId="33" borderId="0" xfId="0" applyNumberFormat="1" applyFont="1" applyFill="1" applyBorder="1" applyAlignment="1">
      <alignment horizontal="left" vertical="center" wrapText="1" indent="2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49" fontId="25" fillId="33" borderId="71" xfId="0" applyNumberFormat="1" applyFont="1" applyFill="1" applyBorder="1" applyAlignment="1">
      <alignment horizontal="left" indent="1"/>
    </xf>
    <xf numFmtId="49" fontId="4" fillId="33" borderId="0" xfId="0" applyNumberFormat="1" applyFont="1" applyFill="1" applyBorder="1" applyAlignment="1">
      <alignment horizontal="left" indent="1"/>
    </xf>
    <xf numFmtId="0" fontId="27" fillId="33" borderId="0" xfId="0" applyFont="1" applyFill="1" applyAlignment="1">
      <alignment horizontal="left" vertical="center" indent="1"/>
    </xf>
    <xf numFmtId="0" fontId="25" fillId="33" borderId="71" xfId="0" applyFont="1" applyFill="1" applyBorder="1" applyAlignment="1">
      <alignment horizontal="left" indent="1"/>
    </xf>
    <xf numFmtId="0" fontId="25" fillId="33" borderId="0" xfId="0" applyFont="1" applyFill="1" applyBorder="1" applyAlignment="1">
      <alignment horizontal="left" indent="1"/>
    </xf>
    <xf numFmtId="0" fontId="31" fillId="33" borderId="0" xfId="0" applyFont="1" applyFill="1" applyAlignment="1">
      <alignment horizontal="left" vertical="center" indent="1"/>
    </xf>
    <xf numFmtId="49" fontId="7" fillId="33" borderId="0" xfId="0" applyNumberFormat="1" applyFont="1" applyFill="1" applyBorder="1" applyAlignment="1">
      <alignment horizontal="left" wrapText="1" indent="2"/>
    </xf>
    <xf numFmtId="49" fontId="4" fillId="33" borderId="0" xfId="0" applyNumberFormat="1" applyFont="1" applyFill="1" applyBorder="1" applyAlignment="1">
      <alignment horizontal="left" wrapText="1" indent="2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1">
      <selection activeCell="M38" sqref="M38"/>
    </sheetView>
  </sheetViews>
  <sheetFormatPr defaultColWidth="8.875" defaultRowHeight="12.75"/>
  <cols>
    <col min="1" max="1" width="10.75390625" style="1" customWidth="1"/>
    <col min="2" max="2" width="11.625" style="1" customWidth="1"/>
    <col min="3" max="4" width="9.25390625" style="1" customWidth="1"/>
    <col min="5" max="6" width="10.00390625" style="1" customWidth="1"/>
    <col min="7" max="7" width="10.25390625" style="1" customWidth="1"/>
    <col min="8" max="9" width="9.625" style="1" customWidth="1"/>
    <col min="10" max="10" width="9.75390625" style="1" customWidth="1"/>
    <col min="11" max="11" width="8.75390625" style="1" customWidth="1"/>
    <col min="12" max="12" width="8.875" style="1" customWidth="1"/>
    <col min="13" max="13" width="8.75390625" style="1" customWidth="1"/>
    <col min="14" max="14" width="7.25390625" style="1" customWidth="1"/>
    <col min="15" max="17" width="8.875" style="1" customWidth="1"/>
    <col min="18" max="18" width="8.875" style="749" customWidth="1"/>
    <col min="19" max="20" width="8.875" style="1" customWidth="1"/>
    <col min="21" max="22" width="8.875" style="667" customWidth="1"/>
    <col min="23" max="23" width="8.875" style="766" customWidth="1"/>
    <col min="24" max="16384" width="8.875" style="1" customWidth="1"/>
  </cols>
  <sheetData>
    <row r="1" spans="1:13" ht="27" customHeight="1">
      <c r="A1" s="833" t="s">
        <v>371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</row>
    <row r="2" spans="1:13" ht="27" customHeight="1">
      <c r="A2" s="38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.75" customHeight="1">
      <c r="A3" s="38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23" s="362" customFormat="1" ht="21.75" customHeight="1" thickBot="1">
      <c r="A4" s="359" t="s">
        <v>372</v>
      </c>
      <c r="B4" s="360"/>
      <c r="C4" s="360"/>
      <c r="D4" s="360"/>
      <c r="E4" s="360"/>
      <c r="F4" s="360"/>
      <c r="G4" s="360"/>
      <c r="H4" s="360"/>
      <c r="I4" s="361"/>
      <c r="J4" s="361"/>
      <c r="K4" s="360"/>
      <c r="R4" s="750"/>
      <c r="U4" s="756"/>
      <c r="V4" s="756"/>
      <c r="W4" s="767"/>
    </row>
    <row r="5" spans="1:18" ht="15" customHeight="1" thickBot="1">
      <c r="A5" s="21" t="s">
        <v>244</v>
      </c>
      <c r="B5" s="836" t="s">
        <v>243</v>
      </c>
      <c r="C5" s="837"/>
      <c r="D5" s="836" t="s">
        <v>245</v>
      </c>
      <c r="E5" s="837"/>
      <c r="F5" s="836" t="s">
        <v>246</v>
      </c>
      <c r="G5" s="838"/>
      <c r="H5" s="839" t="s">
        <v>41</v>
      </c>
      <c r="I5" s="844" t="s">
        <v>18</v>
      </c>
      <c r="J5" s="846" t="s">
        <v>9</v>
      </c>
      <c r="L5" s="127"/>
      <c r="M5" s="127"/>
      <c r="N5" s="841"/>
      <c r="O5" s="841"/>
      <c r="P5" s="842"/>
      <c r="Q5" s="842"/>
      <c r="R5" s="843"/>
    </row>
    <row r="6" spans="1:23" s="24" customFormat="1" ht="29.25" customHeight="1" thickBot="1">
      <c r="A6" s="21" t="s">
        <v>29</v>
      </c>
      <c r="B6" s="363" t="s">
        <v>248</v>
      </c>
      <c r="C6" s="368" t="s">
        <v>247</v>
      </c>
      <c r="D6" s="363" t="s">
        <v>248</v>
      </c>
      <c r="E6" s="375" t="s">
        <v>247</v>
      </c>
      <c r="F6" s="363" t="s">
        <v>248</v>
      </c>
      <c r="G6" s="368" t="s">
        <v>247</v>
      </c>
      <c r="H6" s="840"/>
      <c r="I6" s="845"/>
      <c r="J6" s="847"/>
      <c r="L6" s="127"/>
      <c r="M6" s="744"/>
      <c r="N6" s="744"/>
      <c r="O6" s="744"/>
      <c r="P6" s="842"/>
      <c r="Q6" s="842"/>
      <c r="R6" s="843"/>
      <c r="U6" s="762"/>
      <c r="V6" s="757"/>
      <c r="W6" s="768"/>
    </row>
    <row r="7" spans="1:18" ht="12.75" customHeight="1">
      <c r="A7" s="12" t="s">
        <v>44</v>
      </c>
      <c r="B7" s="369">
        <v>1</v>
      </c>
      <c r="C7" s="370">
        <v>2</v>
      </c>
      <c r="D7" s="364"/>
      <c r="E7" s="376"/>
      <c r="F7" s="383"/>
      <c r="G7" s="169"/>
      <c r="H7" s="379"/>
      <c r="I7" s="154"/>
      <c r="J7" s="155">
        <f aca="true" t="shared" si="0" ref="J7:J15">SUM(B7:I7)</f>
        <v>3</v>
      </c>
      <c r="L7" s="723"/>
      <c r="M7" s="724"/>
      <c r="N7" s="728"/>
      <c r="O7" s="728"/>
      <c r="P7" s="728"/>
      <c r="Q7" s="724"/>
      <c r="R7" s="751"/>
    </row>
    <row r="8" spans="1:18" ht="12.75" customHeight="1">
      <c r="A8" s="12" t="s">
        <v>139</v>
      </c>
      <c r="B8" s="369">
        <v>1</v>
      </c>
      <c r="C8" s="370">
        <v>2</v>
      </c>
      <c r="D8" s="364"/>
      <c r="E8" s="376"/>
      <c r="F8" s="383"/>
      <c r="G8" s="169"/>
      <c r="H8" s="379"/>
      <c r="I8" s="154"/>
      <c r="J8" s="155">
        <f t="shared" si="0"/>
        <v>3</v>
      </c>
      <c r="L8" s="723"/>
      <c r="M8" s="724"/>
      <c r="N8" s="728"/>
      <c r="O8" s="728"/>
      <c r="P8" s="728"/>
      <c r="Q8" s="724"/>
      <c r="R8" s="751"/>
    </row>
    <row r="9" spans="1:18" ht="12.75" customHeight="1">
      <c r="A9" s="10" t="s">
        <v>140</v>
      </c>
      <c r="B9" s="371">
        <v>1</v>
      </c>
      <c r="C9" s="170"/>
      <c r="D9" s="365"/>
      <c r="E9" s="377"/>
      <c r="F9" s="384">
        <v>2</v>
      </c>
      <c r="G9" s="170"/>
      <c r="H9" s="380"/>
      <c r="I9" s="156"/>
      <c r="J9" s="155">
        <f t="shared" si="0"/>
        <v>3</v>
      </c>
      <c r="L9" s="723"/>
      <c r="M9" s="724"/>
      <c r="N9" s="728"/>
      <c r="O9" s="728"/>
      <c r="P9" s="728"/>
      <c r="Q9" s="724"/>
      <c r="R9" s="751"/>
    </row>
    <row r="10" spans="1:18" ht="12.75" customHeight="1">
      <c r="A10" s="10" t="s">
        <v>138</v>
      </c>
      <c r="B10" s="371">
        <v>1</v>
      </c>
      <c r="C10" s="170"/>
      <c r="D10" s="365"/>
      <c r="E10" s="377"/>
      <c r="F10" s="384">
        <v>1</v>
      </c>
      <c r="G10" s="170"/>
      <c r="H10" s="380"/>
      <c r="I10" s="156"/>
      <c r="J10" s="155">
        <f t="shared" si="0"/>
        <v>2</v>
      </c>
      <c r="L10" s="723"/>
      <c r="M10" s="724"/>
      <c r="N10" s="728"/>
      <c r="O10" s="728"/>
      <c r="P10" s="728"/>
      <c r="Q10" s="724"/>
      <c r="R10" s="751"/>
    </row>
    <row r="11" spans="1:18" ht="12.75" customHeight="1">
      <c r="A11" s="10" t="s">
        <v>141</v>
      </c>
      <c r="B11" s="371">
        <v>1</v>
      </c>
      <c r="C11" s="372">
        <v>2</v>
      </c>
      <c r="D11" s="365"/>
      <c r="E11" s="377"/>
      <c r="F11" s="384">
        <v>1</v>
      </c>
      <c r="G11" s="170">
        <v>3</v>
      </c>
      <c r="H11" s="380"/>
      <c r="I11" s="156"/>
      <c r="J11" s="155">
        <f t="shared" si="0"/>
        <v>7</v>
      </c>
      <c r="L11" s="723"/>
      <c r="M11" s="724"/>
      <c r="N11" s="728"/>
      <c r="O11" s="728"/>
      <c r="P11" s="728"/>
      <c r="Q11" s="724"/>
      <c r="R11" s="751"/>
    </row>
    <row r="12" spans="1:18" ht="12.75" customHeight="1">
      <c r="A12" s="10" t="s">
        <v>143</v>
      </c>
      <c r="B12" s="371">
        <v>2</v>
      </c>
      <c r="C12" s="372">
        <v>1</v>
      </c>
      <c r="D12" s="365"/>
      <c r="E12" s="377"/>
      <c r="F12" s="384"/>
      <c r="G12" s="170"/>
      <c r="H12" s="380"/>
      <c r="I12" s="156"/>
      <c r="J12" s="155">
        <f t="shared" si="0"/>
        <v>3</v>
      </c>
      <c r="L12" s="723"/>
      <c r="M12" s="724"/>
      <c r="N12" s="728"/>
      <c r="O12" s="728"/>
      <c r="P12" s="728"/>
      <c r="Q12" s="724"/>
      <c r="R12" s="751"/>
    </row>
    <row r="13" spans="1:18" ht="12.75" customHeight="1">
      <c r="A13" s="10" t="s">
        <v>144</v>
      </c>
      <c r="B13" s="371">
        <v>2</v>
      </c>
      <c r="C13" s="372">
        <v>2</v>
      </c>
      <c r="D13" s="365"/>
      <c r="E13" s="377"/>
      <c r="F13" s="371">
        <v>1</v>
      </c>
      <c r="G13" s="372"/>
      <c r="H13" s="381"/>
      <c r="I13" s="156"/>
      <c r="J13" s="155">
        <f t="shared" si="0"/>
        <v>5</v>
      </c>
      <c r="L13" s="729"/>
      <c r="M13" s="730"/>
      <c r="N13" s="730"/>
      <c r="O13" s="730"/>
      <c r="P13" s="730"/>
      <c r="Q13" s="730"/>
      <c r="R13" s="751"/>
    </row>
    <row r="14" spans="1:23" s="5" customFormat="1" ht="12.75" customHeight="1" thickBot="1">
      <c r="A14" s="11" t="s">
        <v>5</v>
      </c>
      <c r="B14" s="373">
        <v>9</v>
      </c>
      <c r="C14" s="374">
        <v>10</v>
      </c>
      <c r="D14" s="366">
        <v>1</v>
      </c>
      <c r="E14" s="378"/>
      <c r="F14" s="385">
        <v>7</v>
      </c>
      <c r="G14" s="173">
        <v>17</v>
      </c>
      <c r="H14" s="382">
        <v>2</v>
      </c>
      <c r="I14" s="157"/>
      <c r="J14" s="155">
        <f t="shared" si="0"/>
        <v>46</v>
      </c>
      <c r="L14" s="723"/>
      <c r="M14" s="724"/>
      <c r="N14" s="724"/>
      <c r="O14" s="724"/>
      <c r="P14" s="747"/>
      <c r="Q14" s="724"/>
      <c r="R14" s="751"/>
      <c r="U14" s="763"/>
      <c r="V14" s="758"/>
      <c r="W14" s="769"/>
    </row>
    <row r="15" spans="1:23" s="4" customFormat="1" ht="12.75" customHeight="1" thickBot="1">
      <c r="A15" s="6" t="s">
        <v>9</v>
      </c>
      <c r="B15" s="158">
        <f aca="true" t="shared" si="1" ref="B15:I15">SUM(B7:B14)</f>
        <v>18</v>
      </c>
      <c r="C15" s="175">
        <f t="shared" si="1"/>
        <v>19</v>
      </c>
      <c r="D15" s="367">
        <f t="shared" si="1"/>
        <v>1</v>
      </c>
      <c r="E15" s="174">
        <f t="shared" si="1"/>
        <v>0</v>
      </c>
      <c r="F15" s="158">
        <f t="shared" si="1"/>
        <v>12</v>
      </c>
      <c r="G15" s="175">
        <f t="shared" si="1"/>
        <v>20</v>
      </c>
      <c r="H15" s="367">
        <f t="shared" si="1"/>
        <v>2</v>
      </c>
      <c r="I15" s="159">
        <f t="shared" si="1"/>
        <v>0</v>
      </c>
      <c r="J15" s="160">
        <f t="shared" si="0"/>
        <v>72</v>
      </c>
      <c r="L15" s="723"/>
      <c r="M15" s="724"/>
      <c r="N15" s="242"/>
      <c r="O15" s="242"/>
      <c r="P15" s="242"/>
      <c r="Q15" s="242"/>
      <c r="R15" s="751"/>
      <c r="U15" s="759"/>
      <c r="V15" s="759"/>
      <c r="W15" s="770"/>
    </row>
    <row r="16" spans="18:23" s="4" customFormat="1" ht="12.75" customHeight="1">
      <c r="R16" s="752"/>
      <c r="U16" s="759"/>
      <c r="V16" s="759"/>
      <c r="W16" s="770"/>
    </row>
    <row r="17" spans="14:23" s="4" customFormat="1" ht="12.75" customHeight="1">
      <c r="N17" s="248"/>
      <c r="O17" s="248"/>
      <c r="R17" s="752"/>
      <c r="U17" s="759"/>
      <c r="V17" s="759"/>
      <c r="W17" s="770"/>
    </row>
    <row r="18" spans="7:23" s="4" customFormat="1" ht="12.75" customHeight="1">
      <c r="G18" s="18"/>
      <c r="N18" s="248"/>
      <c r="O18" s="248"/>
      <c r="R18" s="752"/>
      <c r="U18" s="759"/>
      <c r="V18" s="759"/>
      <c r="W18" s="770"/>
    </row>
    <row r="19" spans="1:23" s="16" customFormat="1" ht="15" customHeight="1">
      <c r="A19" s="831" t="s">
        <v>373</v>
      </c>
      <c r="B19" s="831"/>
      <c r="C19" s="34"/>
      <c r="D19" s="30"/>
      <c r="E19" s="835"/>
      <c r="F19" s="835"/>
      <c r="G19" s="835"/>
      <c r="H19" s="835"/>
      <c r="J19" s="15"/>
      <c r="N19" s="249"/>
      <c r="O19" s="249"/>
      <c r="R19" s="753"/>
      <c r="U19" s="764"/>
      <c r="V19" s="759"/>
      <c r="W19" s="771"/>
    </row>
    <row r="20" spans="1:23" s="16" customFormat="1" ht="15" customHeight="1">
      <c r="A20" s="831"/>
      <c r="B20" s="831"/>
      <c r="C20" s="34"/>
      <c r="D20" s="30"/>
      <c r="E20" s="37" t="s">
        <v>80</v>
      </c>
      <c r="F20" s="35"/>
      <c r="G20" s="35"/>
      <c r="H20" s="35"/>
      <c r="J20" s="37" t="s">
        <v>81</v>
      </c>
      <c r="K20" s="36"/>
      <c r="L20" s="36"/>
      <c r="N20" s="249"/>
      <c r="O20" s="249"/>
      <c r="R20" s="753"/>
      <c r="U20" s="764"/>
      <c r="V20" s="759"/>
      <c r="W20" s="771"/>
    </row>
    <row r="21" spans="1:23" s="4" customFormat="1" ht="19.5" customHeight="1" thickBot="1">
      <c r="A21" s="832"/>
      <c r="B21" s="832"/>
      <c r="C21" s="34"/>
      <c r="F21" s="29"/>
      <c r="G21" s="29"/>
      <c r="N21" s="248"/>
      <c r="O21" s="248"/>
      <c r="R21" s="752"/>
      <c r="U21" s="759"/>
      <c r="V21" s="759"/>
      <c r="W21" s="770"/>
    </row>
    <row r="22" spans="1:23" s="14" customFormat="1" ht="33.75" customHeight="1" thickBot="1">
      <c r="A22" s="13" t="s">
        <v>39</v>
      </c>
      <c r="B22" s="13" t="s">
        <v>27</v>
      </c>
      <c r="E22" s="22" t="s">
        <v>29</v>
      </c>
      <c r="F22" s="126" t="s">
        <v>30</v>
      </c>
      <c r="G22" s="51"/>
      <c r="H22" s="127"/>
      <c r="J22" s="22" t="s">
        <v>29</v>
      </c>
      <c r="K22" s="23" t="s">
        <v>74</v>
      </c>
      <c r="L22" s="176" t="s">
        <v>38</v>
      </c>
      <c r="R22" s="754"/>
      <c r="U22" s="765"/>
      <c r="V22" s="760"/>
      <c r="W22" s="772"/>
    </row>
    <row r="23" spans="1:23" s="4" customFormat="1" ht="12.75" customHeight="1">
      <c r="A23" s="232" t="s">
        <v>1</v>
      </c>
      <c r="B23" s="230">
        <v>1325</v>
      </c>
      <c r="E23" s="404" t="s">
        <v>44</v>
      </c>
      <c r="F23" s="163">
        <v>88</v>
      </c>
      <c r="G23" s="52"/>
      <c r="I23" s="18"/>
      <c r="J23" s="32" t="s">
        <v>44</v>
      </c>
      <c r="K23" s="168">
        <v>10</v>
      </c>
      <c r="L23" s="169"/>
      <c r="N23" s="248"/>
      <c r="O23" s="248"/>
      <c r="R23" s="752"/>
      <c r="U23" s="759"/>
      <c r="V23" s="759"/>
      <c r="W23" s="770"/>
    </row>
    <row r="24" spans="1:23" s="4" customFormat="1" ht="12.75" customHeight="1">
      <c r="A24" s="233" t="s">
        <v>6</v>
      </c>
      <c r="B24" s="161">
        <v>6065</v>
      </c>
      <c r="E24" s="27" t="s">
        <v>139</v>
      </c>
      <c r="F24" s="164">
        <v>5</v>
      </c>
      <c r="G24" s="52"/>
      <c r="J24" s="19" t="s">
        <v>139</v>
      </c>
      <c r="K24" s="168">
        <v>15</v>
      </c>
      <c r="L24" s="170"/>
      <c r="N24" s="248"/>
      <c r="O24" s="248"/>
      <c r="R24" s="752"/>
      <c r="U24" s="759"/>
      <c r="V24" s="759"/>
      <c r="W24" s="770"/>
    </row>
    <row r="25" spans="1:23" s="4" customFormat="1" ht="12.75" customHeight="1">
      <c r="A25" s="233" t="s">
        <v>2</v>
      </c>
      <c r="B25" s="161">
        <v>2156</v>
      </c>
      <c r="E25" s="27" t="s">
        <v>140</v>
      </c>
      <c r="F25" s="164">
        <v>6</v>
      </c>
      <c r="G25" s="52"/>
      <c r="J25" s="17" t="s">
        <v>140</v>
      </c>
      <c r="K25" s="171">
        <v>21</v>
      </c>
      <c r="L25" s="170"/>
      <c r="R25" s="752"/>
      <c r="U25" s="759"/>
      <c r="V25" s="759"/>
      <c r="W25" s="770"/>
    </row>
    <row r="26" spans="1:23" s="4" customFormat="1" ht="12.75" customHeight="1">
      <c r="A26" s="233" t="s">
        <v>145</v>
      </c>
      <c r="B26" s="161">
        <v>715</v>
      </c>
      <c r="E26" s="27" t="s">
        <v>138</v>
      </c>
      <c r="F26" s="164">
        <v>5</v>
      </c>
      <c r="G26" s="52"/>
      <c r="J26" s="17" t="s">
        <v>138</v>
      </c>
      <c r="K26" s="171">
        <v>6</v>
      </c>
      <c r="L26" s="170"/>
      <c r="R26" s="752"/>
      <c r="U26" s="759"/>
      <c r="V26" s="759"/>
      <c r="W26" s="770"/>
    </row>
    <row r="27" spans="1:23" s="4" customFormat="1" ht="12.75" customHeight="1">
      <c r="A27" s="233" t="s">
        <v>20</v>
      </c>
      <c r="B27" s="161">
        <v>2305</v>
      </c>
      <c r="E27" s="31" t="s">
        <v>141</v>
      </c>
      <c r="F27" s="165">
        <v>32</v>
      </c>
      <c r="G27" s="53"/>
      <c r="J27" s="31" t="s">
        <v>141</v>
      </c>
      <c r="K27" s="171">
        <v>96</v>
      </c>
      <c r="L27" s="170">
        <v>2</v>
      </c>
      <c r="R27" s="752"/>
      <c r="U27" s="759"/>
      <c r="V27" s="759"/>
      <c r="W27" s="770"/>
    </row>
    <row r="28" spans="1:12" ht="12.75" customHeight="1">
      <c r="A28" s="233" t="s">
        <v>7</v>
      </c>
      <c r="B28" s="161">
        <v>4478</v>
      </c>
      <c r="C28" s="4"/>
      <c r="D28" s="4"/>
      <c r="E28" s="27" t="s">
        <v>143</v>
      </c>
      <c r="F28" s="164">
        <v>20</v>
      </c>
      <c r="G28" s="52"/>
      <c r="H28" s="4"/>
      <c r="I28" s="4"/>
      <c r="J28" s="17" t="s">
        <v>143</v>
      </c>
      <c r="K28" s="171">
        <v>15</v>
      </c>
      <c r="L28" s="170"/>
    </row>
    <row r="29" spans="1:23" s="7" customFormat="1" ht="12.75" customHeight="1">
      <c r="A29" s="233" t="s">
        <v>3</v>
      </c>
      <c r="B29" s="161">
        <v>1874</v>
      </c>
      <c r="C29" s="4"/>
      <c r="D29" s="4"/>
      <c r="E29" s="27" t="s">
        <v>144</v>
      </c>
      <c r="F29" s="164">
        <v>10</v>
      </c>
      <c r="G29" s="52"/>
      <c r="H29" s="4"/>
      <c r="I29" s="1"/>
      <c r="J29" s="17" t="s">
        <v>144</v>
      </c>
      <c r="K29" s="171">
        <v>24</v>
      </c>
      <c r="L29" s="170"/>
      <c r="R29" s="755"/>
      <c r="U29" s="761"/>
      <c r="V29" s="761"/>
      <c r="W29" s="773"/>
    </row>
    <row r="30" spans="1:12" ht="12.75" customHeight="1" thickBot="1">
      <c r="A30" s="234" t="s">
        <v>4</v>
      </c>
      <c r="B30" s="231">
        <v>4094</v>
      </c>
      <c r="C30" s="4"/>
      <c r="D30" s="4"/>
      <c r="E30" s="28" t="s">
        <v>5</v>
      </c>
      <c r="F30" s="166">
        <v>85</v>
      </c>
      <c r="G30" s="558"/>
      <c r="H30" s="559"/>
      <c r="I30" s="7"/>
      <c r="J30" s="33" t="s">
        <v>5</v>
      </c>
      <c r="K30" s="172">
        <v>110</v>
      </c>
      <c r="L30" s="173">
        <v>7</v>
      </c>
    </row>
    <row r="31" spans="1:12" ht="12.75" customHeight="1" thickBot="1">
      <c r="A31" s="8" t="s">
        <v>9</v>
      </c>
      <c r="B31" s="162">
        <f>SUM(B23:B30)</f>
        <v>23012</v>
      </c>
      <c r="C31" s="4"/>
      <c r="D31" s="4"/>
      <c r="E31" s="6" t="s">
        <v>9</v>
      </c>
      <c r="F31" s="167">
        <f>SUM(F23:F30)</f>
        <v>251</v>
      </c>
      <c r="G31" s="558"/>
      <c r="H31" s="560"/>
      <c r="J31" s="20" t="s">
        <v>9</v>
      </c>
      <c r="K31" s="174">
        <f>SUM(K23:K30)</f>
        <v>297</v>
      </c>
      <c r="L31" s="175">
        <f>SUM(L23:L30)</f>
        <v>9</v>
      </c>
    </row>
    <row r="32" spans="3:8" ht="12.75" customHeight="1">
      <c r="C32" s="9"/>
      <c r="D32" s="9"/>
      <c r="F32" s="736"/>
      <c r="G32" s="735"/>
      <c r="H32" s="561"/>
    </row>
    <row r="33" ht="12.75" customHeight="1"/>
  </sheetData>
  <sheetProtection selectLockedCells="1"/>
  <mergeCells count="13">
    <mergeCell ref="N5:O5"/>
    <mergeCell ref="P5:P6"/>
    <mergeCell ref="Q5:Q6"/>
    <mergeCell ref="R5:R6"/>
    <mergeCell ref="I5:I6"/>
    <mergeCell ref="J5:J6"/>
    <mergeCell ref="A19:B21"/>
    <mergeCell ref="A1:M1"/>
    <mergeCell ref="E19:H19"/>
    <mergeCell ref="B5:C5"/>
    <mergeCell ref="D5:E5"/>
    <mergeCell ref="F5:G5"/>
    <mergeCell ref="H5:H6"/>
  </mergeCells>
  <printOptions horizontalCentered="1" verticalCentered="1"/>
  <pageMargins left="0.7874015748031497" right="0.5905511811023623" top="0.7874015748031497" bottom="0.5905511811023623" header="0" footer="0.11811023622047245"/>
  <pageSetup horizontalDpi="600" verticalDpi="600" orientation="landscape" paperSize="9" r:id="rId1"/>
  <headerFooter alignWithMargins="0">
    <oddFooter>&amp;L&amp;8&amp;D&amp;R&amp;8TAB_13.XLS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A1">
      <selection activeCell="N24" sqref="N24"/>
    </sheetView>
  </sheetViews>
  <sheetFormatPr defaultColWidth="8.875" defaultRowHeight="12.75"/>
  <cols>
    <col min="1" max="2" width="13.25390625" style="64" customWidth="1"/>
    <col min="3" max="3" width="13.25390625" style="62" customWidth="1"/>
    <col min="4" max="4" width="13.25390625" style="64" customWidth="1"/>
    <col min="5" max="5" width="13.25390625" style="62" customWidth="1"/>
    <col min="6" max="6" width="13.25390625" style="64" customWidth="1"/>
    <col min="7" max="7" width="13.25390625" style="62" customWidth="1"/>
    <col min="8" max="8" width="13.25390625" style="64" customWidth="1"/>
    <col min="9" max="9" width="13.25390625" style="62" customWidth="1"/>
    <col min="10" max="10" width="13.25390625" style="64" customWidth="1"/>
    <col min="11" max="11" width="13.25390625" style="62" customWidth="1"/>
    <col min="12" max="12" width="13.25390625" style="64" customWidth="1"/>
    <col min="13" max="13" width="13.25390625" style="62" customWidth="1"/>
    <col min="14" max="14" width="11.75390625" style="64" bestFit="1" customWidth="1"/>
    <col min="15" max="15" width="9.75390625" style="64" customWidth="1"/>
    <col min="16" max="16" width="8.875" style="64" customWidth="1"/>
    <col min="17" max="18" width="11.75390625" style="64" bestFit="1" customWidth="1"/>
    <col min="19" max="20" width="8.875" style="64" customWidth="1"/>
    <col min="21" max="21" width="11.75390625" style="64" bestFit="1" customWidth="1"/>
    <col min="22" max="16384" width="8.875" style="64" customWidth="1"/>
  </cols>
  <sheetData>
    <row r="1" spans="1:15" ht="18">
      <c r="A1" s="56" t="s">
        <v>8</v>
      </c>
      <c r="B1" s="57" t="s">
        <v>31</v>
      </c>
      <c r="C1" s="58"/>
      <c r="D1" s="57"/>
      <c r="E1" s="58"/>
      <c r="F1" s="57"/>
      <c r="G1" s="59"/>
      <c r="H1" s="60"/>
      <c r="I1" s="59"/>
      <c r="J1" s="60"/>
      <c r="K1" s="59"/>
      <c r="L1" s="61"/>
      <c r="N1" s="63"/>
      <c r="O1" s="63"/>
    </row>
    <row r="3" spans="1:15" ht="15.75">
      <c r="A3" s="65" t="s">
        <v>385</v>
      </c>
      <c r="B3" s="60"/>
      <c r="C3" s="60"/>
      <c r="D3" s="65"/>
      <c r="E3" s="66"/>
      <c r="F3" s="67"/>
      <c r="G3" s="61"/>
      <c r="H3" s="61"/>
      <c r="I3" s="61"/>
      <c r="J3" s="61"/>
      <c r="K3" s="61"/>
      <c r="L3" s="61"/>
      <c r="M3" s="61"/>
      <c r="N3" s="61"/>
      <c r="O3" s="61"/>
    </row>
    <row r="4" ht="13.5" thickBot="1"/>
    <row r="5" spans="1:15" s="78" customFormat="1" ht="26.25" customHeight="1" thickBot="1">
      <c r="A5" s="848" t="s">
        <v>108</v>
      </c>
      <c r="B5" s="851" t="s">
        <v>46</v>
      </c>
      <c r="C5" s="852"/>
      <c r="D5" s="852"/>
      <c r="E5" s="852"/>
      <c r="F5" s="853" t="s">
        <v>47</v>
      </c>
      <c r="G5" s="854"/>
      <c r="H5" s="854"/>
      <c r="I5" s="855"/>
      <c r="J5" s="443" t="s">
        <v>9</v>
      </c>
      <c r="K5" s="444"/>
      <c r="L5" s="445"/>
      <c r="M5" s="445"/>
      <c r="N5" s="298"/>
      <c r="O5" s="299"/>
    </row>
    <row r="6" spans="1:15" s="78" customFormat="1" ht="13.5" thickBot="1">
      <c r="A6" s="849"/>
      <c r="B6" s="69" t="s">
        <v>22</v>
      </c>
      <c r="C6" s="70" t="s">
        <v>23</v>
      </c>
      <c r="D6" s="71" t="s">
        <v>187</v>
      </c>
      <c r="E6" s="311" t="s">
        <v>9</v>
      </c>
      <c r="F6" s="405" t="s">
        <v>22</v>
      </c>
      <c r="G6" s="406" t="s">
        <v>23</v>
      </c>
      <c r="H6" s="70" t="s">
        <v>187</v>
      </c>
      <c r="I6" s="269" t="s">
        <v>9</v>
      </c>
      <c r="J6" s="442"/>
      <c r="K6" s="300"/>
      <c r="L6" s="301"/>
      <c r="M6" s="302"/>
      <c r="N6" s="84"/>
      <c r="O6" s="76"/>
    </row>
    <row r="7" spans="1:17" s="78" customFormat="1" ht="12.75">
      <c r="A7" s="72" t="s">
        <v>387</v>
      </c>
      <c r="B7" s="228"/>
      <c r="C7" s="190">
        <v>41750</v>
      </c>
      <c r="D7" s="312">
        <v>16292</v>
      </c>
      <c r="E7" s="313">
        <f>B7+C7+D7</f>
        <v>58042</v>
      </c>
      <c r="F7" s="200">
        <v>2882</v>
      </c>
      <c r="G7" s="228"/>
      <c r="H7" s="411"/>
      <c r="I7" s="407">
        <f>F7+G7+H7</f>
        <v>2882</v>
      </c>
      <c r="J7" s="314">
        <f aca="true" t="shared" si="0" ref="J7:J16">(E7+I7)</f>
        <v>60924</v>
      </c>
      <c r="K7" s="304"/>
      <c r="L7" s="264"/>
      <c r="M7" s="264"/>
      <c r="N7" s="264"/>
      <c r="O7" s="304"/>
      <c r="Q7" s="306"/>
    </row>
    <row r="8" spans="1:17" s="78" customFormat="1" ht="12.75">
      <c r="A8" s="72" t="s">
        <v>1</v>
      </c>
      <c r="B8" s="221"/>
      <c r="C8" s="190">
        <v>2482</v>
      </c>
      <c r="D8" s="315">
        <v>535437</v>
      </c>
      <c r="E8" s="313">
        <f aca="true" t="shared" si="1" ref="E8:E16">B8+C8+D8</f>
        <v>537919</v>
      </c>
      <c r="F8" s="198">
        <v>14368</v>
      </c>
      <c r="G8" s="221">
        <v>132790</v>
      </c>
      <c r="H8" s="221"/>
      <c r="I8" s="221">
        <f aca="true" t="shared" si="2" ref="I8:I16">F8+G8+H8</f>
        <v>147158</v>
      </c>
      <c r="J8" s="314">
        <f t="shared" si="0"/>
        <v>685077</v>
      </c>
      <c r="K8" s="304"/>
      <c r="L8" s="264"/>
      <c r="M8" s="264"/>
      <c r="N8" s="264"/>
      <c r="O8" s="304"/>
      <c r="Q8" s="306"/>
    </row>
    <row r="9" spans="1:17" s="75" customFormat="1" ht="12.75">
      <c r="A9" s="72" t="s">
        <v>6</v>
      </c>
      <c r="B9" s="189">
        <v>30449</v>
      </c>
      <c r="C9" s="190">
        <v>38651</v>
      </c>
      <c r="D9" s="315"/>
      <c r="E9" s="313">
        <f t="shared" si="1"/>
        <v>69100</v>
      </c>
      <c r="F9" s="198">
        <v>27715</v>
      </c>
      <c r="G9" s="189">
        <v>334467</v>
      </c>
      <c r="H9" s="337"/>
      <c r="I9" s="408">
        <f t="shared" si="2"/>
        <v>362182</v>
      </c>
      <c r="J9" s="314">
        <f t="shared" si="0"/>
        <v>431282</v>
      </c>
      <c r="K9" s="304"/>
      <c r="L9" s="264"/>
      <c r="M9" s="304"/>
      <c r="N9" s="305"/>
      <c r="O9" s="304"/>
      <c r="Q9" s="306"/>
    </row>
    <row r="10" spans="1:15" s="75" customFormat="1" ht="12.75">
      <c r="A10" s="72" t="s">
        <v>2</v>
      </c>
      <c r="B10" s="189">
        <v>88971</v>
      </c>
      <c r="C10" s="190">
        <v>6500</v>
      </c>
      <c r="D10" s="315">
        <v>294309</v>
      </c>
      <c r="E10" s="313">
        <f t="shared" si="1"/>
        <v>389780</v>
      </c>
      <c r="F10" s="198">
        <v>32038</v>
      </c>
      <c r="G10" s="189">
        <v>570068</v>
      </c>
      <c r="H10" s="337">
        <v>71263</v>
      </c>
      <c r="I10" s="408">
        <f t="shared" si="2"/>
        <v>673369</v>
      </c>
      <c r="J10" s="314">
        <f t="shared" si="0"/>
        <v>1063149</v>
      </c>
      <c r="K10" s="304"/>
      <c r="M10" s="304"/>
      <c r="N10" s="305"/>
      <c r="O10" s="304"/>
    </row>
    <row r="11" spans="1:15" s="75" customFormat="1" ht="12.75">
      <c r="A11" s="72" t="s">
        <v>145</v>
      </c>
      <c r="B11" s="189">
        <v>5831.4</v>
      </c>
      <c r="C11" s="190">
        <v>20502.4</v>
      </c>
      <c r="D11" s="315">
        <v>618740</v>
      </c>
      <c r="E11" s="313">
        <f t="shared" si="1"/>
        <v>645073.8</v>
      </c>
      <c r="F11" s="198">
        <v>7244</v>
      </c>
      <c r="G11" s="189">
        <v>20488</v>
      </c>
      <c r="H11" s="337"/>
      <c r="I11" s="408">
        <f t="shared" si="2"/>
        <v>27732</v>
      </c>
      <c r="J11" s="314">
        <f t="shared" si="0"/>
        <v>672805.8</v>
      </c>
      <c r="K11" s="304"/>
      <c r="L11" s="264"/>
      <c r="M11" s="304"/>
      <c r="N11" s="305"/>
      <c r="O11" s="304"/>
    </row>
    <row r="12" spans="1:15" s="75" customFormat="1" ht="12.75">
      <c r="A12" s="72" t="s">
        <v>20</v>
      </c>
      <c r="B12" s="189">
        <v>15810</v>
      </c>
      <c r="C12" s="190"/>
      <c r="D12" s="315">
        <v>861542</v>
      </c>
      <c r="E12" s="313">
        <f t="shared" si="1"/>
        <v>877352</v>
      </c>
      <c r="F12" s="198">
        <v>75452</v>
      </c>
      <c r="G12" s="189">
        <v>3516120</v>
      </c>
      <c r="H12" s="337">
        <v>68365</v>
      </c>
      <c r="I12" s="408">
        <f t="shared" si="2"/>
        <v>3659937</v>
      </c>
      <c r="J12" s="314">
        <f t="shared" si="0"/>
        <v>4537289</v>
      </c>
      <c r="K12" s="304"/>
      <c r="L12" s="303"/>
      <c r="M12" s="304"/>
      <c r="N12" s="305"/>
      <c r="O12" s="304"/>
    </row>
    <row r="13" spans="1:15" s="75" customFormat="1" ht="12.75">
      <c r="A13" s="72" t="s">
        <v>7</v>
      </c>
      <c r="B13" s="189"/>
      <c r="C13" s="190"/>
      <c r="D13" s="315"/>
      <c r="E13" s="313">
        <f t="shared" si="1"/>
        <v>0</v>
      </c>
      <c r="F13" s="198"/>
      <c r="G13" s="189"/>
      <c r="H13" s="337"/>
      <c r="I13" s="408">
        <f t="shared" si="2"/>
        <v>0</v>
      </c>
      <c r="J13" s="314">
        <f t="shared" si="0"/>
        <v>0</v>
      </c>
      <c r="K13" s="304"/>
      <c r="L13" s="303"/>
      <c r="M13" s="304"/>
      <c r="N13" s="305"/>
      <c r="O13" s="304"/>
    </row>
    <row r="14" spans="1:15" s="75" customFormat="1" ht="12.75">
      <c r="A14" s="72" t="s">
        <v>3</v>
      </c>
      <c r="B14" s="189">
        <v>325949</v>
      </c>
      <c r="C14" s="190">
        <v>49580</v>
      </c>
      <c r="D14" s="315">
        <v>979258</v>
      </c>
      <c r="E14" s="313">
        <f t="shared" si="1"/>
        <v>1354787</v>
      </c>
      <c r="F14" s="198">
        <v>91293</v>
      </c>
      <c r="G14" s="189">
        <v>25833</v>
      </c>
      <c r="H14" s="337"/>
      <c r="I14" s="408">
        <f t="shared" si="2"/>
        <v>117126</v>
      </c>
      <c r="J14" s="314">
        <f t="shared" si="0"/>
        <v>1471913</v>
      </c>
      <c r="K14" s="304"/>
      <c r="L14" s="303"/>
      <c r="M14" s="304"/>
      <c r="N14" s="305"/>
      <c r="O14" s="304"/>
    </row>
    <row r="15" spans="1:15" s="75" customFormat="1" ht="12.75">
      <c r="A15" s="72" t="s">
        <v>4</v>
      </c>
      <c r="B15" s="189">
        <v>167069.5</v>
      </c>
      <c r="C15" s="190">
        <v>148178.6</v>
      </c>
      <c r="D15" s="315">
        <v>2725250</v>
      </c>
      <c r="E15" s="313">
        <f t="shared" si="1"/>
        <v>3040498.1</v>
      </c>
      <c r="F15" s="198">
        <v>37827</v>
      </c>
      <c r="G15" s="189">
        <v>437000</v>
      </c>
      <c r="H15" s="337">
        <v>3055</v>
      </c>
      <c r="I15" s="408">
        <f t="shared" si="2"/>
        <v>477882</v>
      </c>
      <c r="J15" s="314">
        <f t="shared" si="0"/>
        <v>3518380.1</v>
      </c>
      <c r="K15" s="304"/>
      <c r="L15" s="303"/>
      <c r="M15" s="304"/>
      <c r="N15" s="305"/>
      <c r="O15" s="304"/>
    </row>
    <row r="16" spans="1:15" s="75" customFormat="1" ht="13.5" thickBot="1">
      <c r="A16" s="73" t="s">
        <v>386</v>
      </c>
      <c r="B16" s="183">
        <v>235268</v>
      </c>
      <c r="C16" s="184">
        <v>76617</v>
      </c>
      <c r="D16" s="315"/>
      <c r="E16" s="313">
        <f t="shared" si="1"/>
        <v>311885</v>
      </c>
      <c r="F16" s="316">
        <v>34327</v>
      </c>
      <c r="G16" s="183"/>
      <c r="H16" s="338"/>
      <c r="I16" s="409">
        <f t="shared" si="2"/>
        <v>34327</v>
      </c>
      <c r="J16" s="314">
        <f t="shared" si="0"/>
        <v>346212</v>
      </c>
      <c r="K16" s="304"/>
      <c r="L16" s="303"/>
      <c r="M16" s="304"/>
      <c r="N16" s="305"/>
      <c r="O16" s="304"/>
    </row>
    <row r="17" spans="1:15" s="307" customFormat="1" ht="13.5" thickBot="1">
      <c r="A17" s="213" t="s">
        <v>9</v>
      </c>
      <c r="B17" s="317">
        <f aca="true" t="shared" si="3" ref="B17:H17">SUM(B7:B16)</f>
        <v>869347.9</v>
      </c>
      <c r="C17" s="318">
        <f t="shared" si="3"/>
        <v>384261</v>
      </c>
      <c r="D17" s="319">
        <f t="shared" si="3"/>
        <v>6030828</v>
      </c>
      <c r="E17" s="320">
        <f t="shared" si="3"/>
        <v>7284436.9</v>
      </c>
      <c r="F17" s="317">
        <f t="shared" si="3"/>
        <v>323146</v>
      </c>
      <c r="G17" s="146">
        <f t="shared" si="3"/>
        <v>5036766</v>
      </c>
      <c r="H17" s="148">
        <f t="shared" si="3"/>
        <v>142683</v>
      </c>
      <c r="I17" s="321">
        <f>SUM(I7:I16)</f>
        <v>5502595</v>
      </c>
      <c r="J17" s="321">
        <f>SUM(J7:J16)</f>
        <v>12787031.9</v>
      </c>
      <c r="K17" s="309"/>
      <c r="L17" s="267"/>
      <c r="M17" s="309"/>
      <c r="N17" s="308"/>
      <c r="O17" s="309"/>
    </row>
    <row r="18" spans="1:15" s="310" customFormat="1" ht="18" customHeight="1">
      <c r="A18" s="739" t="s">
        <v>384</v>
      </c>
      <c r="B18" s="75"/>
      <c r="C18" s="76"/>
      <c r="D18" s="75"/>
      <c r="E18" s="76"/>
      <c r="F18" s="75"/>
      <c r="G18" s="76"/>
      <c r="H18" s="75"/>
      <c r="I18" s="76"/>
      <c r="J18" s="75"/>
      <c r="K18" s="76"/>
      <c r="L18" s="75"/>
      <c r="M18" s="76"/>
      <c r="N18" s="78"/>
      <c r="O18" s="75"/>
    </row>
    <row r="19" spans="1:15" ht="12.75">
      <c r="A19" s="77" t="s">
        <v>382</v>
      </c>
      <c r="C19" s="75"/>
      <c r="D19" s="75"/>
      <c r="E19" s="75"/>
      <c r="F19" s="75"/>
      <c r="G19" s="75"/>
      <c r="I19" s="76"/>
      <c r="J19" s="427">
        <v>55607</v>
      </c>
      <c r="K19" s="81" t="s">
        <v>10</v>
      </c>
      <c r="L19" s="75"/>
      <c r="O19" s="75"/>
    </row>
    <row r="20" spans="1:15" ht="12.75">
      <c r="A20" s="850" t="s">
        <v>383</v>
      </c>
      <c r="B20" s="850"/>
      <c r="C20" s="850"/>
      <c r="D20" s="850"/>
      <c r="E20" s="850"/>
      <c r="F20" s="850"/>
      <c r="G20" s="850"/>
      <c r="H20" s="850"/>
      <c r="I20" s="850"/>
      <c r="J20" s="850"/>
      <c r="K20" s="850"/>
      <c r="L20" s="75"/>
      <c r="M20" s="76"/>
      <c r="N20" s="78"/>
      <c r="O20" s="75"/>
    </row>
    <row r="21" spans="1:13" s="68" customFormat="1" ht="12.75">
      <c r="A21" s="78"/>
      <c r="B21" s="75"/>
      <c r="C21" s="76"/>
      <c r="D21" s="75"/>
      <c r="E21" s="76"/>
      <c r="F21" s="75"/>
      <c r="G21" s="76"/>
      <c r="I21" s="79"/>
      <c r="K21" s="79"/>
      <c r="M21" s="79"/>
    </row>
    <row r="22" spans="1:13" s="83" customFormat="1" ht="15.75">
      <c r="A22" s="80" t="s">
        <v>51</v>
      </c>
      <c r="B22" s="81"/>
      <c r="C22" s="60"/>
      <c r="D22" s="81"/>
      <c r="E22" s="81"/>
      <c r="F22" s="81"/>
      <c r="G22" s="65" t="s">
        <v>76</v>
      </c>
      <c r="H22" s="82"/>
      <c r="J22" s="82"/>
      <c r="K22" s="82"/>
      <c r="M22" s="82"/>
    </row>
    <row r="23" spans="1:14" s="68" customFormat="1" ht="14.25" customHeight="1" thickBot="1">
      <c r="A23" s="78"/>
      <c r="B23" s="75"/>
      <c r="C23" s="76"/>
      <c r="D23" s="75"/>
      <c r="E23" s="76"/>
      <c r="F23" s="75"/>
      <c r="G23" s="76"/>
      <c r="H23" s="78"/>
      <c r="I23" s="84"/>
      <c r="K23" s="79"/>
      <c r="M23" s="79"/>
      <c r="N23" s="78"/>
    </row>
    <row r="24" spans="1:11" s="68" customFormat="1" ht="33" customHeight="1" thickBot="1">
      <c r="A24" s="85" t="s">
        <v>29</v>
      </c>
      <c r="B24" s="330" t="s">
        <v>28</v>
      </c>
      <c r="C24" s="331" t="s">
        <v>238</v>
      </c>
      <c r="D24" s="343" t="s">
        <v>239</v>
      </c>
      <c r="E24" s="327" t="s">
        <v>40</v>
      </c>
      <c r="F24" s="324"/>
      <c r="G24" s="251">
        <v>2013</v>
      </c>
      <c r="H24" s="262" t="s">
        <v>158</v>
      </c>
      <c r="I24" s="263" t="s">
        <v>159</v>
      </c>
      <c r="J24" s="268" t="s">
        <v>75</v>
      </c>
      <c r="K24" s="269" t="s">
        <v>9</v>
      </c>
    </row>
    <row r="25" spans="1:11" s="63" customFormat="1" ht="13.5" thickBot="1">
      <c r="A25" s="328"/>
      <c r="B25" s="332" t="s">
        <v>10</v>
      </c>
      <c r="C25" s="342" t="s">
        <v>10</v>
      </c>
      <c r="D25" s="344" t="s">
        <v>10</v>
      </c>
      <c r="E25" s="345" t="s">
        <v>10</v>
      </c>
      <c r="F25" s="322"/>
      <c r="G25" s="265" t="s">
        <v>1</v>
      </c>
      <c r="H25" s="220">
        <v>32165.7</v>
      </c>
      <c r="I25" s="279"/>
      <c r="J25" s="745"/>
      <c r="K25" s="415">
        <f>H25+I25+J25</f>
        <v>32165.7</v>
      </c>
    </row>
    <row r="26" spans="1:11" s="63" customFormat="1" ht="12.75">
      <c r="A26" s="254" t="s">
        <v>44</v>
      </c>
      <c r="B26" s="206">
        <v>10975</v>
      </c>
      <c r="C26" s="279"/>
      <c r="D26" s="437"/>
      <c r="E26" s="314">
        <f>SUM(B26:D26)</f>
        <v>10975</v>
      </c>
      <c r="F26" s="199"/>
      <c r="G26" s="265" t="s">
        <v>6</v>
      </c>
      <c r="H26" s="220">
        <v>89848.02</v>
      </c>
      <c r="I26" s="279"/>
      <c r="J26" s="188"/>
      <c r="K26" s="415">
        <f>H26+I26+J26</f>
        <v>89848.02</v>
      </c>
    </row>
    <row r="27" spans="1:11" ht="12.75">
      <c r="A27" s="254" t="s">
        <v>1</v>
      </c>
      <c r="B27" s="208">
        <v>13304</v>
      </c>
      <c r="C27" s="189"/>
      <c r="D27" s="337"/>
      <c r="E27" s="314">
        <f aca="true" t="shared" si="4" ref="E27:E35">SUM(B27:D27)</f>
        <v>13304</v>
      </c>
      <c r="F27" s="199"/>
      <c r="G27" s="72" t="s">
        <v>2</v>
      </c>
      <c r="H27" s="221">
        <v>23143.73</v>
      </c>
      <c r="I27" s="279">
        <v>11984.81</v>
      </c>
      <c r="J27" s="190">
        <v>26557.6</v>
      </c>
      <c r="K27" s="415">
        <f aca="true" t="shared" si="5" ref="K27:K32">H27+I27+J27</f>
        <v>61686.14</v>
      </c>
    </row>
    <row r="28" spans="1:11" ht="12.75">
      <c r="A28" s="252" t="s">
        <v>6</v>
      </c>
      <c r="B28" s="208"/>
      <c r="C28" s="189"/>
      <c r="D28" s="337"/>
      <c r="E28" s="314">
        <f t="shared" si="4"/>
        <v>0</v>
      </c>
      <c r="F28" s="199"/>
      <c r="G28" s="266" t="s">
        <v>145</v>
      </c>
      <c r="H28" s="221">
        <v>117653.14</v>
      </c>
      <c r="I28" s="279"/>
      <c r="J28" s="337"/>
      <c r="K28" s="415">
        <f t="shared" si="5"/>
        <v>117653.14</v>
      </c>
    </row>
    <row r="29" spans="1:14" ht="12.75">
      <c r="A29" s="252" t="s">
        <v>2</v>
      </c>
      <c r="B29" s="208"/>
      <c r="C29" s="189"/>
      <c r="D29" s="337"/>
      <c r="E29" s="314">
        <f t="shared" si="4"/>
        <v>0</v>
      </c>
      <c r="F29" s="199"/>
      <c r="G29" s="72" t="s">
        <v>20</v>
      </c>
      <c r="H29" s="221">
        <v>1093093.51</v>
      </c>
      <c r="I29" s="279">
        <v>418882.97</v>
      </c>
      <c r="J29" s="190">
        <v>871224.72</v>
      </c>
      <c r="K29" s="415">
        <f t="shared" si="5"/>
        <v>2383201.2</v>
      </c>
      <c r="N29" s="264"/>
    </row>
    <row r="30" spans="1:14" ht="12.75">
      <c r="A30" s="86" t="s">
        <v>145</v>
      </c>
      <c r="B30" s="252"/>
      <c r="C30" s="341"/>
      <c r="D30" s="337"/>
      <c r="E30" s="314">
        <f t="shared" si="4"/>
        <v>0</v>
      </c>
      <c r="F30" s="199"/>
      <c r="G30" s="72" t="s">
        <v>7</v>
      </c>
      <c r="H30" s="221">
        <v>70200.32</v>
      </c>
      <c r="I30" s="279"/>
      <c r="J30" s="190">
        <v>31425.47</v>
      </c>
      <c r="K30" s="415">
        <f t="shared" si="5"/>
        <v>101625.79000000001</v>
      </c>
      <c r="N30" s="264"/>
    </row>
    <row r="31" spans="1:14" ht="12.75">
      <c r="A31" s="252" t="s">
        <v>20</v>
      </c>
      <c r="B31" s="206"/>
      <c r="C31" s="279">
        <v>295490</v>
      </c>
      <c r="D31" s="337">
        <v>1061434</v>
      </c>
      <c r="E31" s="314">
        <f t="shared" si="4"/>
        <v>1356924</v>
      </c>
      <c r="F31" s="199"/>
      <c r="G31" s="72" t="s">
        <v>4</v>
      </c>
      <c r="H31" s="221">
        <v>348810.77</v>
      </c>
      <c r="I31" s="279">
        <v>178170.07</v>
      </c>
      <c r="J31" s="190">
        <v>890419</v>
      </c>
      <c r="K31" s="415">
        <f t="shared" si="5"/>
        <v>1417399.84</v>
      </c>
      <c r="N31" s="264"/>
    </row>
    <row r="32" spans="1:14" ht="13.5" thickBot="1">
      <c r="A32" s="252" t="s">
        <v>7</v>
      </c>
      <c r="B32" s="208"/>
      <c r="C32" s="189"/>
      <c r="D32" s="337"/>
      <c r="E32" s="314">
        <f t="shared" si="4"/>
        <v>0</v>
      </c>
      <c r="F32" s="199"/>
      <c r="G32" s="73" t="s">
        <v>5</v>
      </c>
      <c r="H32" s="416"/>
      <c r="I32" s="279"/>
      <c r="J32" s="746">
        <v>36816.12</v>
      </c>
      <c r="K32" s="415">
        <f t="shared" si="5"/>
        <v>36816.12</v>
      </c>
      <c r="N32" s="267"/>
    </row>
    <row r="33" spans="1:14" ht="13.5" thickBot="1">
      <c r="A33" s="252" t="s">
        <v>3</v>
      </c>
      <c r="B33" s="208"/>
      <c r="C33" s="189"/>
      <c r="D33" s="337"/>
      <c r="E33" s="314">
        <f t="shared" si="4"/>
        <v>0</v>
      </c>
      <c r="F33" s="199"/>
      <c r="G33" s="346" t="s">
        <v>9</v>
      </c>
      <c r="H33" s="417">
        <f>SUM(H25:H32)</f>
        <v>1774915.1900000002</v>
      </c>
      <c r="I33" s="417">
        <f>SUM(I25:I32)</f>
        <v>609037.85</v>
      </c>
      <c r="J33" s="417">
        <f>SUM(J25:J32)</f>
        <v>1856442.9100000001</v>
      </c>
      <c r="K33" s="202">
        <f>SUM(K25:K32)</f>
        <v>4240395.95</v>
      </c>
      <c r="N33" s="75"/>
    </row>
    <row r="34" spans="1:8" ht="12.75">
      <c r="A34" s="252" t="s">
        <v>4</v>
      </c>
      <c r="B34" s="208">
        <v>4093</v>
      </c>
      <c r="C34" s="189"/>
      <c r="D34" s="337">
        <v>154822</v>
      </c>
      <c r="E34" s="314">
        <f t="shared" si="4"/>
        <v>158915</v>
      </c>
      <c r="F34" s="199"/>
      <c r="G34" s="304"/>
      <c r="H34" s="75"/>
    </row>
    <row r="35" spans="1:18" ht="13.5" thickBot="1">
      <c r="A35" s="86" t="s">
        <v>5</v>
      </c>
      <c r="B35" s="209"/>
      <c r="C35" s="183"/>
      <c r="D35" s="338">
        <v>6267833</v>
      </c>
      <c r="E35" s="314">
        <f t="shared" si="4"/>
        <v>6267833</v>
      </c>
      <c r="F35" s="199"/>
      <c r="G35" s="304"/>
      <c r="H35" s="253"/>
      <c r="R35" s="89"/>
    </row>
    <row r="36" spans="1:8" s="74" customFormat="1" ht="13.5" thickBot="1">
      <c r="A36" s="87" t="s">
        <v>9</v>
      </c>
      <c r="B36" s="329">
        <f>SUM(B26:B35)</f>
        <v>28372</v>
      </c>
      <c r="C36" s="146">
        <f>SUM(C26:C35)</f>
        <v>295490</v>
      </c>
      <c r="D36" s="146">
        <f>SUM(D26:D35)</f>
        <v>7484089</v>
      </c>
      <c r="E36" s="202">
        <f>SUM(E26:E35)</f>
        <v>7807951</v>
      </c>
      <c r="F36" s="293"/>
      <c r="G36" s="325"/>
      <c r="H36" s="323"/>
    </row>
    <row r="37" spans="1:15" ht="12.75">
      <c r="A37" s="326"/>
      <c r="B37" s="89"/>
      <c r="C37" s="89"/>
      <c r="D37" s="89"/>
      <c r="E37" s="89"/>
      <c r="F37" s="89"/>
      <c r="G37" s="89"/>
      <c r="H37" s="89"/>
      <c r="I37" s="89"/>
      <c r="L37" s="89"/>
      <c r="M37" s="89"/>
      <c r="N37" s="89"/>
      <c r="O37" s="89"/>
    </row>
    <row r="38" spans="1:21" s="88" customFormat="1" ht="17.25" customHeight="1">
      <c r="A38" s="89"/>
      <c r="B38" s="89"/>
      <c r="C38" s="89"/>
      <c r="D38" s="89"/>
      <c r="E38" s="89"/>
      <c r="F38" s="89"/>
      <c r="G38" s="89"/>
      <c r="H38" s="89"/>
      <c r="I38" s="89"/>
      <c r="U38" s="64"/>
    </row>
  </sheetData>
  <sheetProtection selectLockedCells="1"/>
  <mergeCells count="4">
    <mergeCell ref="A5:A6"/>
    <mergeCell ref="A20:K20"/>
    <mergeCell ref="B5:E5"/>
    <mergeCell ref="F5:I5"/>
  </mergeCells>
  <printOptions horizontalCentered="1"/>
  <pageMargins left="0" right="0" top="0.7874015748031497" bottom="0.3937007874015748" header="0.31496062992125984" footer="0.11811023622047245"/>
  <pageSetup horizontalDpi="300" verticalDpi="300" orientation="landscape" paperSize="9" r:id="rId1"/>
  <headerFooter alignWithMargins="0">
    <oddFooter>&amp;L&amp;D&amp;R&amp;8TAB_13.XLS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81"/>
  <sheetViews>
    <sheetView tabSelected="1" workbookViewId="0" topLeftCell="A1">
      <selection activeCell="A1" sqref="A1"/>
    </sheetView>
  </sheetViews>
  <sheetFormatPr defaultColWidth="8.875" defaultRowHeight="12.75"/>
  <cols>
    <col min="1" max="1" width="12.375" style="278" customWidth="1"/>
    <col min="2" max="2" width="12.75390625" style="275" customWidth="1"/>
    <col min="3" max="6" width="12.75390625" style="250" customWidth="1"/>
    <col min="7" max="7" width="15.00390625" style="275" customWidth="1"/>
    <col min="8" max="8" width="12.25390625" style="275" customWidth="1"/>
    <col min="9" max="9" width="12.375" style="448" customWidth="1"/>
    <col min="10" max="10" width="12.875" style="275" customWidth="1"/>
    <col min="11" max="13" width="11.25390625" style="275" customWidth="1"/>
    <col min="14" max="14" width="13.125" style="275" customWidth="1"/>
    <col min="15" max="15" width="11.375" style="275" hidden="1" customWidth="1"/>
    <col min="16" max="16" width="13.00390625" style="275" customWidth="1"/>
    <col min="17" max="17" width="8.875" style="275" customWidth="1"/>
    <col min="18" max="18" width="17.00390625" style="275" customWidth="1"/>
    <col min="19" max="16384" width="8.875" style="275" customWidth="1"/>
  </cols>
  <sheetData>
    <row r="1" spans="1:3" ht="18">
      <c r="A1" s="90" t="s">
        <v>11</v>
      </c>
      <c r="B1" s="91" t="s">
        <v>12</v>
      </c>
      <c r="C1" s="91"/>
    </row>
    <row r="2" spans="1:6" ht="18">
      <c r="A2" s="90"/>
      <c r="B2" s="91"/>
      <c r="C2" s="91"/>
      <c r="F2" s="545"/>
    </row>
    <row r="3" spans="1:8" ht="16.5" thickBot="1">
      <c r="A3" s="177" t="s">
        <v>102</v>
      </c>
      <c r="B3" s="177"/>
      <c r="C3" s="177"/>
      <c r="D3" s="177"/>
      <c r="E3" s="872"/>
      <c r="F3" s="872"/>
      <c r="H3" s="276"/>
    </row>
    <row r="4" spans="1:12" ht="30.75" customHeight="1" thickBot="1">
      <c r="A4" s="860" t="s">
        <v>374</v>
      </c>
      <c r="B4" s="861"/>
      <c r="C4" s="861"/>
      <c r="D4" s="861"/>
      <c r="E4" s="861"/>
      <c r="F4" s="862"/>
      <c r="I4" s="393" t="s">
        <v>261</v>
      </c>
      <c r="J4" s="393"/>
      <c r="K4" s="393"/>
      <c r="L4" s="393"/>
    </row>
    <row r="5" spans="1:12" ht="15" customHeight="1">
      <c r="A5" s="864" t="s">
        <v>32</v>
      </c>
      <c r="B5" s="863" t="s">
        <v>391</v>
      </c>
      <c r="C5" s="883" t="s">
        <v>45</v>
      </c>
      <c r="D5" s="865"/>
      <c r="E5" s="866" t="s">
        <v>24</v>
      </c>
      <c r="F5" s="873" t="s">
        <v>9</v>
      </c>
      <c r="I5" s="421"/>
      <c r="J5" s="869" t="s">
        <v>389</v>
      </c>
      <c r="K5" s="866" t="s">
        <v>267</v>
      </c>
      <c r="L5" s="863" t="s">
        <v>268</v>
      </c>
    </row>
    <row r="6" spans="1:12" ht="15" customHeight="1" thickBot="1">
      <c r="A6" s="871"/>
      <c r="B6" s="871"/>
      <c r="C6" s="178" t="s">
        <v>160</v>
      </c>
      <c r="D6" s="178" t="s">
        <v>48</v>
      </c>
      <c r="E6" s="867"/>
      <c r="F6" s="874"/>
      <c r="I6" s="422"/>
      <c r="J6" s="870"/>
      <c r="K6" s="867"/>
      <c r="L6" s="871"/>
    </row>
    <row r="7" spans="1:12" s="529" customFormat="1" ht="15" customHeight="1">
      <c r="A7" s="528" t="s">
        <v>44</v>
      </c>
      <c r="B7" s="702">
        <v>12639</v>
      </c>
      <c r="C7" s="219">
        <v>63</v>
      </c>
      <c r="D7" s="179">
        <v>355</v>
      </c>
      <c r="E7" s="215">
        <v>1428</v>
      </c>
      <c r="F7" s="180">
        <f>SUM(B7+C7+D7-E7)</f>
        <v>11629</v>
      </c>
      <c r="I7" s="530" t="s">
        <v>138</v>
      </c>
      <c r="J7" s="418">
        <v>1000</v>
      </c>
      <c r="K7" s="492"/>
      <c r="L7" s="420">
        <f>J7-K7</f>
        <v>1000</v>
      </c>
    </row>
    <row r="8" spans="1:12" s="529" customFormat="1" ht="15" customHeight="1" thickBot="1">
      <c r="A8" s="531" t="s">
        <v>9</v>
      </c>
      <c r="B8" s="703">
        <f>B7</f>
        <v>12639</v>
      </c>
      <c r="C8" s="193">
        <f>C7</f>
        <v>63</v>
      </c>
      <c r="D8" s="222">
        <f>D7</f>
        <v>355</v>
      </c>
      <c r="E8" s="271">
        <f>E7</f>
        <v>1428</v>
      </c>
      <c r="F8" s="424">
        <f>SUM(F7)</f>
        <v>11629</v>
      </c>
      <c r="I8" s="532" t="s">
        <v>141</v>
      </c>
      <c r="J8" s="419">
        <v>58812</v>
      </c>
      <c r="K8" s="493"/>
      <c r="L8" s="258">
        <f>J8-K8</f>
        <v>58812</v>
      </c>
    </row>
    <row r="9" spans="1:13" s="529" customFormat="1" ht="15" customHeight="1" thickBot="1">
      <c r="A9" s="533" t="s">
        <v>1</v>
      </c>
      <c r="B9" s="704">
        <v>12168</v>
      </c>
      <c r="C9" s="220"/>
      <c r="D9" s="195">
        <v>412</v>
      </c>
      <c r="E9" s="207"/>
      <c r="F9" s="182">
        <f>B9+C9+D9-E9</f>
        <v>12580</v>
      </c>
      <c r="I9" s="535" t="s">
        <v>9</v>
      </c>
      <c r="J9" s="731">
        <f>SUM(J7:J8)</f>
        <v>59812</v>
      </c>
      <c r="K9" s="733">
        <f>SUM(K7:K8)</f>
        <v>0</v>
      </c>
      <c r="L9" s="732">
        <f>L7+L8</f>
        <v>59812</v>
      </c>
      <c r="M9" s="241"/>
    </row>
    <row r="10" spans="1:13" s="529" customFormat="1" ht="15" customHeight="1">
      <c r="A10" s="534" t="s">
        <v>139</v>
      </c>
      <c r="B10" s="705">
        <v>25417</v>
      </c>
      <c r="C10" s="224">
        <v>2</v>
      </c>
      <c r="D10" s="183">
        <v>1094</v>
      </c>
      <c r="E10" s="218"/>
      <c r="F10" s="185">
        <f>B10+C10+D10-E10</f>
        <v>26513</v>
      </c>
      <c r="M10" s="241"/>
    </row>
    <row r="11" spans="1:13" s="529" customFormat="1" ht="15" customHeight="1" thickBot="1">
      <c r="A11" s="531" t="s">
        <v>9</v>
      </c>
      <c r="B11" s="706">
        <f>SUM(B9:B10)</f>
        <v>37585</v>
      </c>
      <c r="C11" s="229">
        <f>SUM(C9:C10)</f>
        <v>2</v>
      </c>
      <c r="D11" s="186">
        <f>SUM(D9:D10)</f>
        <v>1506</v>
      </c>
      <c r="E11" s="272">
        <f>SUM(E9:E10)</f>
        <v>0</v>
      </c>
      <c r="F11" s="187">
        <f>SUM(F9:F10)</f>
        <v>39093</v>
      </c>
      <c r="I11" s="536"/>
      <c r="M11" s="241"/>
    </row>
    <row r="12" spans="1:12" s="529" customFormat="1" ht="15" customHeight="1" thickBot="1">
      <c r="A12" s="533" t="s">
        <v>6</v>
      </c>
      <c r="B12" s="702">
        <v>4681</v>
      </c>
      <c r="C12" s="219"/>
      <c r="D12" s="179">
        <v>1326</v>
      </c>
      <c r="E12" s="215"/>
      <c r="F12" s="180">
        <f>B12+C12+D12-E12</f>
        <v>6007</v>
      </c>
      <c r="H12" s="537"/>
      <c r="I12" s="539" t="s">
        <v>262</v>
      </c>
      <c r="J12" s="539"/>
      <c r="K12" s="539"/>
      <c r="L12" s="539"/>
    </row>
    <row r="13" spans="1:20" s="529" customFormat="1" ht="15" customHeight="1" thickBot="1">
      <c r="A13" s="538" t="s">
        <v>9</v>
      </c>
      <c r="B13" s="703">
        <f>SUM(B12:B12)</f>
        <v>4681</v>
      </c>
      <c r="C13" s="193">
        <f>SUM(C12:C12)</f>
        <v>0</v>
      </c>
      <c r="D13" s="222"/>
      <c r="E13" s="271">
        <f>SUM(E12:E12)</f>
        <v>0</v>
      </c>
      <c r="F13" s="424">
        <f>F12</f>
        <v>6007</v>
      </c>
      <c r="I13" s="446"/>
      <c r="J13" s="869" t="s">
        <v>390</v>
      </c>
      <c r="K13" s="907" t="s">
        <v>45</v>
      </c>
      <c r="L13" s="866" t="s">
        <v>24</v>
      </c>
      <c r="M13" s="909" t="s">
        <v>9</v>
      </c>
      <c r="O13" s="893"/>
      <c r="P13" s="893"/>
      <c r="Q13" s="893"/>
      <c r="R13" s="191"/>
      <c r="S13" s="192"/>
      <c r="T13" s="192"/>
    </row>
    <row r="14" spans="1:15" ht="15" customHeight="1" thickBot="1">
      <c r="A14" s="475" t="s">
        <v>2</v>
      </c>
      <c r="B14" s="707"/>
      <c r="C14" s="481"/>
      <c r="D14" s="482"/>
      <c r="E14" s="481"/>
      <c r="F14" s="182">
        <f>(B14+C14+D14-E14)</f>
        <v>0</v>
      </c>
      <c r="I14" s="447"/>
      <c r="J14" s="870"/>
      <c r="K14" s="908"/>
      <c r="L14" s="867"/>
      <c r="M14" s="874"/>
      <c r="O14" s="277"/>
    </row>
    <row r="15" spans="1:15" ht="15" customHeight="1">
      <c r="A15" s="476" t="s">
        <v>140</v>
      </c>
      <c r="B15" s="708">
        <v>15223</v>
      </c>
      <c r="C15" s="483">
        <v>320</v>
      </c>
      <c r="D15" s="484">
        <v>320</v>
      </c>
      <c r="E15" s="483">
        <v>91</v>
      </c>
      <c r="F15" s="185">
        <f>(B15+C15+D15-E15)</f>
        <v>15772</v>
      </c>
      <c r="G15" s="789"/>
      <c r="H15" s="281"/>
      <c r="I15" s="429" t="s">
        <v>1</v>
      </c>
      <c r="J15" s="791">
        <v>17</v>
      </c>
      <c r="K15" s="431"/>
      <c r="L15" s="432"/>
      <c r="M15" s="433">
        <f>J15+K17-L15</f>
        <v>17</v>
      </c>
      <c r="N15" s="241"/>
      <c r="O15" s="277"/>
    </row>
    <row r="16" spans="1:15" ht="15" customHeight="1" thickBot="1">
      <c r="A16" s="477" t="s">
        <v>9</v>
      </c>
      <c r="B16" s="709">
        <f>SUM(B14:B15)</f>
        <v>15223</v>
      </c>
      <c r="C16" s="216">
        <f>SUM(C14:C15)</f>
        <v>320</v>
      </c>
      <c r="D16" s="181">
        <f>SUM(D14:D15)</f>
        <v>320</v>
      </c>
      <c r="E16" s="216">
        <f>SUM(E14:E15)</f>
        <v>91</v>
      </c>
      <c r="F16" s="187">
        <f>SUM(F14:F15)</f>
        <v>15772</v>
      </c>
      <c r="G16" s="789"/>
      <c r="H16" s="785"/>
      <c r="I16" s="403" t="s">
        <v>259</v>
      </c>
      <c r="J16" s="507"/>
      <c r="K16" s="487"/>
      <c r="L16" s="493"/>
      <c r="M16" s="434">
        <f>J16-K16</f>
        <v>0</v>
      </c>
      <c r="N16" s="241"/>
      <c r="O16" s="277"/>
    </row>
    <row r="17" spans="1:15" ht="15" customHeight="1" thickBot="1">
      <c r="A17" s="475" t="s">
        <v>138</v>
      </c>
      <c r="B17" s="710">
        <v>3123</v>
      </c>
      <c r="C17" s="256"/>
      <c r="D17" s="255">
        <v>489</v>
      </c>
      <c r="E17" s="273"/>
      <c r="F17" s="425">
        <f>B17+C17+D17-E17</f>
        <v>3612</v>
      </c>
      <c r="G17" s="789"/>
      <c r="H17" s="785"/>
      <c r="I17" s="540" t="s">
        <v>9</v>
      </c>
      <c r="J17" s="514">
        <f>SUM(J15:J16)</f>
        <v>17</v>
      </c>
      <c r="K17" s="484">
        <f>SUM(K15:K16)</f>
        <v>0</v>
      </c>
      <c r="L17" s="494">
        <f>SUM(L15:L16)</f>
        <v>0</v>
      </c>
      <c r="M17" s="435">
        <f>SUM(M15:M16)</f>
        <v>17</v>
      </c>
      <c r="N17" s="241"/>
      <c r="O17" s="277"/>
    </row>
    <row r="18" spans="1:15" ht="15" customHeight="1" thickBot="1">
      <c r="A18" s="477" t="s">
        <v>9</v>
      </c>
      <c r="B18" s="703">
        <f>B17</f>
        <v>3123</v>
      </c>
      <c r="C18" s="222">
        <f>C17</f>
        <v>0</v>
      </c>
      <c r="D18" s="222">
        <f>D17</f>
        <v>489</v>
      </c>
      <c r="E18" s="423">
        <f>E17</f>
        <v>0</v>
      </c>
      <c r="F18" s="424">
        <f>F17</f>
        <v>3612</v>
      </c>
      <c r="G18" s="789"/>
      <c r="I18" s="429" t="s">
        <v>2</v>
      </c>
      <c r="J18" s="792">
        <v>3145</v>
      </c>
      <c r="K18" s="431">
        <v>546</v>
      </c>
      <c r="L18" s="432"/>
      <c r="M18" s="433">
        <f>J18+K20-L18</f>
        <v>3691</v>
      </c>
      <c r="N18" s="241"/>
      <c r="O18" s="277"/>
    </row>
    <row r="19" spans="1:15" ht="15" customHeight="1">
      <c r="A19" s="475" t="s">
        <v>20</v>
      </c>
      <c r="B19" s="707">
        <v>396</v>
      </c>
      <c r="C19" s="481"/>
      <c r="D19" s="482"/>
      <c r="E19" s="485"/>
      <c r="F19" s="426">
        <f>SUM(B19+C19+D19-E19)</f>
        <v>396</v>
      </c>
      <c r="G19" s="789"/>
      <c r="I19" s="403" t="s">
        <v>259</v>
      </c>
      <c r="J19" s="793">
        <v>211</v>
      </c>
      <c r="K19" s="487"/>
      <c r="L19" s="493"/>
      <c r="M19" s="434">
        <f>K19</f>
        <v>0</v>
      </c>
      <c r="N19" s="241"/>
      <c r="O19" s="277"/>
    </row>
    <row r="20" spans="1:15" ht="15" customHeight="1" thickBot="1">
      <c r="A20" s="478" t="s">
        <v>141</v>
      </c>
      <c r="B20" s="711">
        <v>29122</v>
      </c>
      <c r="C20" s="486">
        <v>39</v>
      </c>
      <c r="D20" s="487">
        <v>778</v>
      </c>
      <c r="E20" s="488"/>
      <c r="F20" s="185">
        <f>SUM(B20+C20+D20-E20)</f>
        <v>29939</v>
      </c>
      <c r="G20" s="789"/>
      <c r="H20" s="281"/>
      <c r="I20" s="541" t="s">
        <v>9</v>
      </c>
      <c r="J20" s="514">
        <f>SUM(J18:J19)</f>
        <v>3356</v>
      </c>
      <c r="K20" s="484">
        <f>SUM(K18:K19)</f>
        <v>546</v>
      </c>
      <c r="L20" s="494">
        <f>SUM(L18:L19)</f>
        <v>0</v>
      </c>
      <c r="M20" s="435">
        <f>SUM(M18:M19)</f>
        <v>3691</v>
      </c>
      <c r="N20" s="734"/>
      <c r="O20" s="277"/>
    </row>
    <row r="21" spans="1:15" ht="15" customHeight="1" thickBot="1">
      <c r="A21" s="479" t="s">
        <v>9</v>
      </c>
      <c r="B21" s="709">
        <f>SUM(B19:B20)</f>
        <v>29518</v>
      </c>
      <c r="C21" s="216">
        <f>SUM(C19:C20)</f>
        <v>39</v>
      </c>
      <c r="D21" s="181">
        <f>SUM(D19:D20)</f>
        <v>778</v>
      </c>
      <c r="E21" s="270">
        <f>SUM(E19:E20)</f>
        <v>0</v>
      </c>
      <c r="F21" s="187">
        <f>SUM(F19:F20)</f>
        <v>30335</v>
      </c>
      <c r="G21" s="789"/>
      <c r="H21" s="295"/>
      <c r="I21" s="550" t="s">
        <v>145</v>
      </c>
      <c r="J21" s="794">
        <v>190</v>
      </c>
      <c r="K21" s="774">
        <v>90</v>
      </c>
      <c r="L21" s="551"/>
      <c r="M21" s="556">
        <f>J21+K23-L21</f>
        <v>280</v>
      </c>
      <c r="N21" s="529"/>
      <c r="O21" s="277"/>
    </row>
    <row r="22" spans="1:18" ht="15" customHeight="1">
      <c r="A22" s="471" t="s">
        <v>3</v>
      </c>
      <c r="B22" s="712">
        <v>6</v>
      </c>
      <c r="C22" s="489"/>
      <c r="D22" s="490">
        <v>3</v>
      </c>
      <c r="E22" s="489"/>
      <c r="F22" s="182">
        <f>SUM(B22+C22+D22-E22)</f>
        <v>9</v>
      </c>
      <c r="G22" s="789"/>
      <c r="I22" s="403" t="s">
        <v>259</v>
      </c>
      <c r="J22" s="795">
        <v>985</v>
      </c>
      <c r="K22" s="775"/>
      <c r="L22" s="552"/>
      <c r="M22" s="434">
        <f>J22-K22</f>
        <v>985</v>
      </c>
      <c r="N22" s="529"/>
      <c r="O22" s="278"/>
      <c r="R22" s="529"/>
    </row>
    <row r="23" spans="1:20" ht="15" customHeight="1" thickBot="1">
      <c r="A23" s="473" t="s">
        <v>143</v>
      </c>
      <c r="B23" s="708">
        <v>20385</v>
      </c>
      <c r="C23" s="483">
        <v>440</v>
      </c>
      <c r="D23" s="484">
        <v>1047</v>
      </c>
      <c r="E23" s="483">
        <v>180</v>
      </c>
      <c r="F23" s="185">
        <f>SUM(B23+C23+D23-E23)</f>
        <v>21692</v>
      </c>
      <c r="G23" s="789"/>
      <c r="I23" s="541" t="s">
        <v>9</v>
      </c>
      <c r="J23" s="796">
        <f>SUM(J21:J22)</f>
        <v>1175</v>
      </c>
      <c r="K23" s="392">
        <f>SUM(K21:K22)</f>
        <v>90</v>
      </c>
      <c r="L23" s="553"/>
      <c r="M23" s="557">
        <f>SUM(M21:M22)</f>
        <v>1265</v>
      </c>
      <c r="N23" s="529"/>
      <c r="O23" s="278"/>
      <c r="Q23" s="250"/>
      <c r="R23" s="250"/>
      <c r="S23" s="250"/>
      <c r="T23" s="250"/>
    </row>
    <row r="24" spans="1:13" s="241" customFormat="1" ht="15" customHeight="1" thickBot="1">
      <c r="A24" s="480" t="s">
        <v>9</v>
      </c>
      <c r="B24" s="703">
        <f>SUM(B22:B23)</f>
        <v>20391</v>
      </c>
      <c r="C24" s="392">
        <f>C22+C23</f>
        <v>440</v>
      </c>
      <c r="D24" s="392">
        <f>D22+D23</f>
        <v>1050</v>
      </c>
      <c r="E24" s="392">
        <f>E22+E23</f>
        <v>180</v>
      </c>
      <c r="F24" s="424">
        <f>SUM(F22:F23)</f>
        <v>21701</v>
      </c>
      <c r="G24" s="790"/>
      <c r="H24" s="786"/>
      <c r="I24" s="547" t="s">
        <v>3</v>
      </c>
      <c r="J24" s="797">
        <v>2275</v>
      </c>
      <c r="K24" s="548">
        <v>643</v>
      </c>
      <c r="L24" s="549">
        <v>1</v>
      </c>
      <c r="M24" s="436">
        <f>J24+K24-L24</f>
        <v>2917</v>
      </c>
    </row>
    <row r="25" spans="1:14" ht="15" customHeight="1">
      <c r="A25" s="472" t="s">
        <v>4</v>
      </c>
      <c r="B25" s="702">
        <v>4897</v>
      </c>
      <c r="C25" s="219">
        <v>224</v>
      </c>
      <c r="D25" s="217">
        <v>1345</v>
      </c>
      <c r="E25" s="225">
        <v>3</v>
      </c>
      <c r="F25" s="185">
        <f>(B25+C25+D25-E25)</f>
        <v>6463</v>
      </c>
      <c r="G25" s="789"/>
      <c r="H25" s="787"/>
      <c r="I25" s="403" t="s">
        <v>260</v>
      </c>
      <c r="J25" s="507">
        <v>346</v>
      </c>
      <c r="K25" s="487"/>
      <c r="L25" s="493"/>
      <c r="M25" s="434">
        <f>J25-K25</f>
        <v>346</v>
      </c>
      <c r="N25" s="529"/>
    </row>
    <row r="26" spans="1:14" ht="15" customHeight="1" thickBot="1">
      <c r="A26" s="473" t="s">
        <v>144</v>
      </c>
      <c r="B26" s="705">
        <v>33652</v>
      </c>
      <c r="C26" s="224">
        <v>113</v>
      </c>
      <c r="D26" s="189">
        <v>1596</v>
      </c>
      <c r="E26" s="226">
        <v>64</v>
      </c>
      <c r="F26" s="185">
        <f>(B26+C26+D26-E26)</f>
        <v>35297</v>
      </c>
      <c r="G26" s="789"/>
      <c r="H26" s="788"/>
      <c r="I26" s="541" t="s">
        <v>9</v>
      </c>
      <c r="J26" s="798">
        <f>SUM(J24:J25)</f>
        <v>2621</v>
      </c>
      <c r="K26" s="495">
        <f>SUM(K24:K25)</f>
        <v>643</v>
      </c>
      <c r="L26" s="496">
        <f>SUM(L24:L25)</f>
        <v>1</v>
      </c>
      <c r="M26" s="449">
        <f>SUM(M24:M25)</f>
        <v>3263</v>
      </c>
      <c r="N26" s="529"/>
    </row>
    <row r="27" spans="1:14" ht="15" customHeight="1" thickBot="1">
      <c r="A27" s="474" t="s">
        <v>9</v>
      </c>
      <c r="B27" s="713">
        <f>SUM(B25:B26)</f>
        <v>38549</v>
      </c>
      <c r="C27" s="223">
        <f>SUM(C25:C26)</f>
        <v>337</v>
      </c>
      <c r="D27" s="194">
        <f>SUM(D25:D26)</f>
        <v>2941</v>
      </c>
      <c r="E27" s="227">
        <f>SUM(E25:E26)</f>
        <v>67</v>
      </c>
      <c r="F27" s="424">
        <f>SUM(F25:F26)</f>
        <v>41760</v>
      </c>
      <c r="G27" s="789"/>
      <c r="I27" s="542" t="s">
        <v>4</v>
      </c>
      <c r="J27" s="799">
        <v>1048</v>
      </c>
      <c r="K27" s="490">
        <v>93</v>
      </c>
      <c r="L27" s="497"/>
      <c r="M27" s="450">
        <f>J27+K29-L27</f>
        <v>1173</v>
      </c>
      <c r="N27" s="452"/>
    </row>
    <row r="28" spans="1:14" ht="15" customHeight="1">
      <c r="A28" s="472" t="s">
        <v>5</v>
      </c>
      <c r="B28" s="714">
        <v>277629</v>
      </c>
      <c r="C28" s="228">
        <v>1076</v>
      </c>
      <c r="D28" s="195">
        <v>2149</v>
      </c>
      <c r="E28" s="228">
        <v>1995</v>
      </c>
      <c r="F28" s="274">
        <f>B28+C28+D28-E28</f>
        <v>278859</v>
      </c>
      <c r="G28" s="789"/>
      <c r="I28" s="824" t="s">
        <v>260</v>
      </c>
      <c r="J28" s="514">
        <v>903</v>
      </c>
      <c r="K28" s="484">
        <v>32</v>
      </c>
      <c r="L28" s="494"/>
      <c r="M28" s="435">
        <f>J28-K28</f>
        <v>871</v>
      </c>
      <c r="N28" s="276"/>
    </row>
    <row r="29" spans="1:14" ht="15" customHeight="1" thickBot="1">
      <c r="A29" s="474" t="s">
        <v>9</v>
      </c>
      <c r="B29" s="706">
        <f>B28</f>
        <v>277629</v>
      </c>
      <c r="C29" s="229">
        <f>SUM(C28:C28)</f>
        <v>1076</v>
      </c>
      <c r="D29" s="186">
        <f>SUM(D28:D28)</f>
        <v>2149</v>
      </c>
      <c r="E29" s="229">
        <f>SUM(E28:E28)</f>
        <v>1995</v>
      </c>
      <c r="F29" s="187">
        <f>F28</f>
        <v>278859</v>
      </c>
      <c r="G29" s="789"/>
      <c r="I29" s="541" t="s">
        <v>9</v>
      </c>
      <c r="J29" s="798">
        <f>SUM(J27:J28)</f>
        <v>1951</v>
      </c>
      <c r="K29" s="798">
        <f>SUM(K27:K28)</f>
        <v>125</v>
      </c>
      <c r="L29" s="798">
        <f>SUM(L27:L28)</f>
        <v>0</v>
      </c>
      <c r="M29" s="825">
        <f>SUM(M27:M28)</f>
        <v>2044</v>
      </c>
      <c r="N29" s="276"/>
    </row>
    <row r="30" spans="1:14" ht="29.25" customHeight="1" thickBot="1">
      <c r="A30" s="820" t="s">
        <v>42</v>
      </c>
      <c r="B30" s="321">
        <f>B9+B12+B14+B19+B22++B25</f>
        <v>22148</v>
      </c>
      <c r="C30" s="491">
        <f>C9+C12+C14+C19+C22++C25</f>
        <v>224</v>
      </c>
      <c r="D30" s="491">
        <f>D9+D12+D14+D19+D22++D25</f>
        <v>3086</v>
      </c>
      <c r="E30" s="491">
        <f>E9+E12+E14+E19+E22++E25</f>
        <v>3</v>
      </c>
      <c r="F30" s="321">
        <f>B30+C30+D30-E30</f>
        <v>25455</v>
      </c>
      <c r="I30" s="546" t="s">
        <v>366</v>
      </c>
      <c r="J30" s="826">
        <f>J15+J18+J21+J24+J27</f>
        <v>6675</v>
      </c>
      <c r="K30" s="823">
        <f>K15+K18+K21+K24+K27</f>
        <v>1372</v>
      </c>
      <c r="L30" s="555">
        <f>L15+L18+L21+L24+L27</f>
        <v>1</v>
      </c>
      <c r="M30" s="823">
        <f>M15+M18+M21+M24+M27</f>
        <v>8078</v>
      </c>
      <c r="N30" s="276"/>
    </row>
    <row r="31" spans="1:21" ht="30" customHeight="1" thickBot="1">
      <c r="A31" s="821" t="s">
        <v>103</v>
      </c>
      <c r="B31" s="321">
        <f>B7+B10+B15+B17+B20+B23+B26+B29</f>
        <v>417190</v>
      </c>
      <c r="C31" s="491">
        <f>C7+C10+C15+C17+C20+C23+C26+C29</f>
        <v>2053</v>
      </c>
      <c r="D31" s="491">
        <f>D7+D10+D15+D17+D20+D23+D26+D29</f>
        <v>7828</v>
      </c>
      <c r="E31" s="491">
        <f>E7+E10+E15+E17+E20+E23+E26+E29</f>
        <v>3758</v>
      </c>
      <c r="F31" s="321">
        <f>B31+C31+D31-E31</f>
        <v>423313</v>
      </c>
      <c r="H31" s="453"/>
      <c r="I31" s="546" t="s">
        <v>367</v>
      </c>
      <c r="J31" s="827">
        <f>J16+K19+J22+J25+J28</f>
        <v>2234</v>
      </c>
      <c r="K31" s="554">
        <f>K16+K19+K22+K25+K28</f>
        <v>32</v>
      </c>
      <c r="L31" s="828">
        <f>L16+L19+L22+L25+L28</f>
        <v>0</v>
      </c>
      <c r="M31" s="554">
        <f>M16+M19+M22+M25+M28</f>
        <v>2202</v>
      </c>
      <c r="N31" s="276"/>
      <c r="T31" s="277"/>
      <c r="U31" s="276"/>
    </row>
    <row r="32" spans="1:21" ht="30.75" customHeight="1" thickBot="1">
      <c r="A32" s="822" t="s">
        <v>13</v>
      </c>
      <c r="B32" s="321">
        <f>SUM(B30:B31)</f>
        <v>439338</v>
      </c>
      <c r="C32" s="317">
        <f>SUM(C30:C31)</f>
        <v>2277</v>
      </c>
      <c r="D32" s="317">
        <f>SUM(D30:D31)</f>
        <v>10914</v>
      </c>
      <c r="E32" s="317">
        <f>SUM(E30:E31)</f>
        <v>3761</v>
      </c>
      <c r="F32" s="321">
        <f>F30+F31</f>
        <v>448768</v>
      </c>
      <c r="H32" s="453"/>
      <c r="I32" s="543" t="s">
        <v>368</v>
      </c>
      <c r="J32" s="826">
        <f>J30+J31</f>
        <v>8909</v>
      </c>
      <c r="K32" s="823">
        <f>K30+K31</f>
        <v>1404</v>
      </c>
      <c r="L32" s="555">
        <f>L30+L31</f>
        <v>1</v>
      </c>
      <c r="M32" s="555">
        <f>M17+M20+M23+M26+M29</f>
        <v>10280</v>
      </c>
      <c r="N32" s="448"/>
      <c r="P32" s="748"/>
      <c r="U32" s="529" t="s">
        <v>346</v>
      </c>
    </row>
    <row r="33" spans="3:14" ht="30.75" customHeight="1">
      <c r="C33" s="888">
        <f>C32+D32</f>
        <v>13191</v>
      </c>
      <c r="D33" s="888"/>
      <c r="F33" s="275"/>
      <c r="N33" s="452"/>
    </row>
    <row r="34" spans="1:8" ht="33" customHeight="1">
      <c r="A34" s="868" t="s">
        <v>266</v>
      </c>
      <c r="B34" s="868"/>
      <c r="C34" s="868"/>
      <c r="D34" s="868"/>
      <c r="E34" s="868"/>
      <c r="F34" s="868"/>
      <c r="H34" s="428"/>
    </row>
    <row r="35" spans="1:6" ht="33" customHeight="1">
      <c r="A35" s="430" t="s">
        <v>381</v>
      </c>
      <c r="C35" s="275"/>
      <c r="D35" s="275"/>
      <c r="E35" s="275"/>
      <c r="F35" s="275"/>
    </row>
    <row r="36" spans="1:7" ht="15.75" customHeight="1">
      <c r="A36" s="177"/>
      <c r="B36" s="292"/>
      <c r="C36" s="292"/>
      <c r="F36" s="292"/>
      <c r="G36" s="292"/>
    </row>
    <row r="37" spans="1:8" ht="22.5" customHeight="1" thickBot="1">
      <c r="A37" s="894" t="s">
        <v>263</v>
      </c>
      <c r="B37" s="894"/>
      <c r="D37" s="410"/>
      <c r="E37" s="275"/>
      <c r="G37" s="250"/>
      <c r="H37" s="544"/>
    </row>
    <row r="38" spans="1:8" ht="12.75" customHeight="1">
      <c r="A38" s="863"/>
      <c r="B38" s="865" t="s">
        <v>388</v>
      </c>
      <c r="C38" s="858" t="s">
        <v>45</v>
      </c>
      <c r="D38" s="865"/>
      <c r="E38" s="858" t="s">
        <v>24</v>
      </c>
      <c r="F38" s="856" t="s">
        <v>9</v>
      </c>
      <c r="H38" s="544"/>
    </row>
    <row r="39" spans="1:8" ht="10.5" customHeight="1" thickBot="1">
      <c r="A39" s="864"/>
      <c r="B39" s="882"/>
      <c r="C39" s="110" t="s">
        <v>160</v>
      </c>
      <c r="D39" s="110" t="s">
        <v>48</v>
      </c>
      <c r="E39" s="859"/>
      <c r="F39" s="857"/>
      <c r="H39" s="544"/>
    </row>
    <row r="40" spans="1:8" ht="19.5" customHeight="1">
      <c r="A40" s="717" t="s">
        <v>57</v>
      </c>
      <c r="B40" s="716">
        <v>147</v>
      </c>
      <c r="C40" s="715">
        <v>477</v>
      </c>
      <c r="D40" s="715"/>
      <c r="E40" s="720"/>
      <c r="F40" s="721">
        <f>B40+C40+D40-E40</f>
        <v>624</v>
      </c>
      <c r="H40" s="544"/>
    </row>
    <row r="41" spans="1:8" ht="19.5" customHeight="1" thickBot="1">
      <c r="A41" s="718" t="s">
        <v>380</v>
      </c>
      <c r="B41" s="737">
        <v>0</v>
      </c>
      <c r="C41" s="183">
        <v>23</v>
      </c>
      <c r="D41" s="183">
        <v>80</v>
      </c>
      <c r="E41" s="184"/>
      <c r="F41" s="722">
        <f>B41+C41+D41-E41</f>
        <v>103</v>
      </c>
      <c r="H41" s="544"/>
    </row>
    <row r="42" spans="1:8" ht="19.5" customHeight="1" thickBot="1">
      <c r="A42" s="719"/>
      <c r="B42" s="740">
        <f>SUM(B40:B41)</f>
        <v>147</v>
      </c>
      <c r="C42" s="738">
        <f>SUM(C40:C41)</f>
        <v>500</v>
      </c>
      <c r="D42" s="738">
        <f>SUM(D40:D41)</f>
        <v>80</v>
      </c>
      <c r="E42" s="741">
        <f>SUM(E40:E41)</f>
        <v>0</v>
      </c>
      <c r="F42" s="742">
        <f>SUM(F40:F41)</f>
        <v>727</v>
      </c>
      <c r="H42" s="544"/>
    </row>
    <row r="43" spans="1:8" ht="19.5" customHeight="1">
      <c r="A43" s="275"/>
      <c r="C43" s="275"/>
      <c r="D43" s="275"/>
      <c r="E43" s="275"/>
      <c r="F43" s="275"/>
      <c r="H43" s="199"/>
    </row>
    <row r="44" spans="1:8" ht="19.5" customHeight="1" thickBot="1">
      <c r="A44" s="196" t="s">
        <v>264</v>
      </c>
      <c r="B44" s="278"/>
      <c r="C44" s="280"/>
      <c r="D44" s="275"/>
      <c r="E44" s="275"/>
      <c r="F44" s="275"/>
      <c r="H44" s="544"/>
    </row>
    <row r="45" spans="1:14" ht="13.5" thickBot="1">
      <c r="A45" s="863" t="s">
        <v>393</v>
      </c>
      <c r="B45" s="897" t="s">
        <v>375</v>
      </c>
      <c r="C45" s="898"/>
      <c r="D45" s="898"/>
      <c r="E45" s="898"/>
      <c r="F45" s="898"/>
      <c r="G45" s="898"/>
      <c r="H45" s="898"/>
      <c r="I45" s="899"/>
      <c r="J45" s="897" t="s">
        <v>104</v>
      </c>
      <c r="K45" s="898"/>
      <c r="L45" s="898"/>
      <c r="M45" s="898"/>
      <c r="N45" s="899"/>
    </row>
    <row r="46" spans="1:14" ht="17.25" customHeight="1">
      <c r="A46" s="864"/>
      <c r="B46" s="353" t="s">
        <v>146</v>
      </c>
      <c r="C46" s="351"/>
      <c r="D46" s="356"/>
      <c r="E46" s="914" t="s">
        <v>240</v>
      </c>
      <c r="F46" s="910"/>
      <c r="G46" s="915"/>
      <c r="H46" s="889" t="s">
        <v>392</v>
      </c>
      <c r="I46" s="891" t="s">
        <v>147</v>
      </c>
      <c r="J46" s="903" t="s">
        <v>148</v>
      </c>
      <c r="K46" s="910" t="s">
        <v>149</v>
      </c>
      <c r="L46" s="912" t="s">
        <v>150</v>
      </c>
      <c r="M46" s="905" t="s">
        <v>24</v>
      </c>
      <c r="N46" s="905" t="s">
        <v>151</v>
      </c>
    </row>
    <row r="47" spans="1:14" ht="24.75" customHeight="1" thickBot="1">
      <c r="A47" s="871"/>
      <c r="B47" s="354" t="s">
        <v>241</v>
      </c>
      <c r="C47" s="352" t="s">
        <v>249</v>
      </c>
      <c r="D47" s="347" t="s">
        <v>242</v>
      </c>
      <c r="E47" s="358" t="s">
        <v>241</v>
      </c>
      <c r="F47" s="352" t="s">
        <v>249</v>
      </c>
      <c r="G47" s="205" t="s">
        <v>242</v>
      </c>
      <c r="H47" s="890"/>
      <c r="I47" s="892"/>
      <c r="J47" s="904"/>
      <c r="K47" s="911"/>
      <c r="L47" s="913"/>
      <c r="M47" s="906"/>
      <c r="N47" s="906"/>
    </row>
    <row r="48" spans="1:14" ht="12.75">
      <c r="A48" s="454" t="s">
        <v>44</v>
      </c>
      <c r="B48" s="498">
        <v>3</v>
      </c>
      <c r="C48" s="499"/>
      <c r="D48" s="500"/>
      <c r="E48" s="501">
        <v>12</v>
      </c>
      <c r="F48" s="499"/>
      <c r="G48" s="502"/>
      <c r="H48" s="503"/>
      <c r="I48" s="504">
        <f>SUM(B48:H48)</f>
        <v>15</v>
      </c>
      <c r="J48" s="481"/>
      <c r="K48" s="482"/>
      <c r="L48" s="505">
        <f>SUM(J48+K48)</f>
        <v>0</v>
      </c>
      <c r="M48" s="506"/>
      <c r="N48" s="436"/>
    </row>
    <row r="49" spans="1:14" ht="12.75">
      <c r="A49" s="257" t="s">
        <v>1</v>
      </c>
      <c r="B49" s="507">
        <v>33</v>
      </c>
      <c r="C49" s="508"/>
      <c r="D49" s="509"/>
      <c r="E49" s="510">
        <v>46</v>
      </c>
      <c r="F49" s="508"/>
      <c r="G49" s="511"/>
      <c r="H49" s="512"/>
      <c r="I49" s="504">
        <f aca="true" t="shared" si="0" ref="I49:I55">SUM(B49:H49)</f>
        <v>79</v>
      </c>
      <c r="J49" s="486">
        <v>70</v>
      </c>
      <c r="K49" s="487">
        <v>118</v>
      </c>
      <c r="L49" s="505">
        <f aca="true" t="shared" si="1" ref="L49:L55">SUM(J49+K49)</f>
        <v>188</v>
      </c>
      <c r="M49" s="506"/>
      <c r="N49" s="434">
        <v>3486</v>
      </c>
    </row>
    <row r="50" spans="1:14" ht="12.75">
      <c r="A50" s="257" t="s">
        <v>33</v>
      </c>
      <c r="B50" s="507">
        <v>57</v>
      </c>
      <c r="C50" s="508"/>
      <c r="D50" s="509">
        <v>30</v>
      </c>
      <c r="E50" s="510">
        <v>34</v>
      </c>
      <c r="F50" s="508">
        <v>7</v>
      </c>
      <c r="G50" s="511">
        <v>10</v>
      </c>
      <c r="H50" s="512">
        <v>50</v>
      </c>
      <c r="I50" s="504">
        <f t="shared" si="0"/>
        <v>188</v>
      </c>
      <c r="J50" s="486">
        <v>88</v>
      </c>
      <c r="K50" s="487">
        <v>62</v>
      </c>
      <c r="L50" s="505">
        <f t="shared" si="1"/>
        <v>150</v>
      </c>
      <c r="M50" s="506"/>
      <c r="N50" s="434"/>
    </row>
    <row r="51" spans="1:14" ht="12.75">
      <c r="A51" s="257" t="s">
        <v>2</v>
      </c>
      <c r="B51" s="507">
        <v>33</v>
      </c>
      <c r="C51" s="508">
        <v>1</v>
      </c>
      <c r="D51" s="509">
        <v>15</v>
      </c>
      <c r="E51" s="510">
        <v>23</v>
      </c>
      <c r="F51" s="508">
        <v>9</v>
      </c>
      <c r="G51" s="511">
        <v>15</v>
      </c>
      <c r="H51" s="512">
        <v>38</v>
      </c>
      <c r="I51" s="504">
        <f t="shared" si="0"/>
        <v>134</v>
      </c>
      <c r="J51" s="486">
        <v>68</v>
      </c>
      <c r="K51" s="487">
        <v>98</v>
      </c>
      <c r="L51" s="505">
        <f t="shared" si="1"/>
        <v>166</v>
      </c>
      <c r="M51" s="506">
        <v>166</v>
      </c>
      <c r="N51" s="434">
        <v>1616</v>
      </c>
    </row>
    <row r="52" spans="1:14" ht="12.75">
      <c r="A52" s="257" t="s">
        <v>145</v>
      </c>
      <c r="B52" s="507">
        <v>14</v>
      </c>
      <c r="C52" s="508"/>
      <c r="D52" s="509"/>
      <c r="E52" s="510">
        <v>5</v>
      </c>
      <c r="F52" s="508">
        <v>4</v>
      </c>
      <c r="G52" s="511"/>
      <c r="H52" s="512"/>
      <c r="I52" s="513">
        <f t="shared" si="0"/>
        <v>23</v>
      </c>
      <c r="J52" s="486">
        <v>35</v>
      </c>
      <c r="K52" s="487">
        <v>17</v>
      </c>
      <c r="L52" s="505">
        <f t="shared" si="1"/>
        <v>52</v>
      </c>
      <c r="M52" s="506"/>
      <c r="N52" s="434">
        <v>124</v>
      </c>
    </row>
    <row r="53" spans="1:14" ht="12.75">
      <c r="A53" s="257" t="s">
        <v>20</v>
      </c>
      <c r="B53" s="507">
        <v>26</v>
      </c>
      <c r="C53" s="508"/>
      <c r="D53" s="509">
        <v>39</v>
      </c>
      <c r="E53" s="510">
        <v>31</v>
      </c>
      <c r="F53" s="508">
        <v>113</v>
      </c>
      <c r="G53" s="511">
        <v>57</v>
      </c>
      <c r="H53" s="512">
        <v>42</v>
      </c>
      <c r="I53" s="504">
        <f t="shared" si="0"/>
        <v>308</v>
      </c>
      <c r="J53" s="486">
        <v>280</v>
      </c>
      <c r="K53" s="487">
        <v>1366</v>
      </c>
      <c r="L53" s="505">
        <f t="shared" si="1"/>
        <v>1646</v>
      </c>
      <c r="M53" s="506"/>
      <c r="N53" s="434">
        <v>46975</v>
      </c>
    </row>
    <row r="54" spans="1:14" ht="12.75">
      <c r="A54" s="257" t="s">
        <v>3</v>
      </c>
      <c r="B54" s="507">
        <v>59</v>
      </c>
      <c r="C54" s="508"/>
      <c r="D54" s="509">
        <v>19</v>
      </c>
      <c r="E54" s="510">
        <v>5</v>
      </c>
      <c r="F54" s="508"/>
      <c r="G54" s="511"/>
      <c r="H54" s="512">
        <v>26</v>
      </c>
      <c r="I54" s="504">
        <f t="shared" si="0"/>
        <v>109</v>
      </c>
      <c r="J54" s="486">
        <v>66</v>
      </c>
      <c r="K54" s="487">
        <v>18</v>
      </c>
      <c r="L54" s="505">
        <f t="shared" si="1"/>
        <v>84</v>
      </c>
      <c r="M54" s="506"/>
      <c r="N54" s="434">
        <v>3527</v>
      </c>
    </row>
    <row r="55" spans="1:14" ht="12.75">
      <c r="A55" s="743" t="s">
        <v>7</v>
      </c>
      <c r="B55" s="507">
        <v>39</v>
      </c>
      <c r="C55" s="508"/>
      <c r="D55" s="509">
        <v>15</v>
      </c>
      <c r="E55" s="510">
        <v>10</v>
      </c>
      <c r="F55" s="508">
        <v>5</v>
      </c>
      <c r="G55" s="511">
        <v>3</v>
      </c>
      <c r="H55" s="512">
        <v>8</v>
      </c>
      <c r="I55" s="504">
        <f t="shared" si="0"/>
        <v>80</v>
      </c>
      <c r="J55" s="486">
        <v>22</v>
      </c>
      <c r="K55" s="487">
        <v>24</v>
      </c>
      <c r="L55" s="505">
        <f t="shared" si="1"/>
        <v>46</v>
      </c>
      <c r="M55" s="506"/>
      <c r="N55" s="434"/>
    </row>
    <row r="56" spans="1:14" ht="12.75">
      <c r="A56" s="257" t="s">
        <v>4</v>
      </c>
      <c r="B56" s="507">
        <v>37</v>
      </c>
      <c r="C56" s="508">
        <v>2</v>
      </c>
      <c r="D56" s="509">
        <v>10</v>
      </c>
      <c r="E56" s="510">
        <v>20</v>
      </c>
      <c r="F56" s="508">
        <v>8</v>
      </c>
      <c r="G56" s="511">
        <v>4</v>
      </c>
      <c r="H56" s="512">
        <v>61</v>
      </c>
      <c r="I56" s="504">
        <f>SUM(B56:H56)</f>
        <v>142</v>
      </c>
      <c r="J56" s="486">
        <v>178</v>
      </c>
      <c r="K56" s="487">
        <v>619</v>
      </c>
      <c r="L56" s="505">
        <f>SUM(J56+K56)</f>
        <v>797</v>
      </c>
      <c r="M56" s="506">
        <v>177</v>
      </c>
      <c r="N56" s="434">
        <v>17231</v>
      </c>
    </row>
    <row r="57" spans="1:14" ht="13.5" thickBot="1">
      <c r="A57" s="455" t="s">
        <v>5</v>
      </c>
      <c r="B57" s="514">
        <v>6</v>
      </c>
      <c r="C57" s="515"/>
      <c r="D57" s="516">
        <v>18</v>
      </c>
      <c r="E57" s="517"/>
      <c r="F57" s="515"/>
      <c r="G57" s="518"/>
      <c r="H57" s="519"/>
      <c r="I57" s="504">
        <f>SUM(B57:H57)</f>
        <v>24</v>
      </c>
      <c r="J57" s="483">
        <v>1056</v>
      </c>
      <c r="K57" s="484">
        <v>1499</v>
      </c>
      <c r="L57" s="505">
        <f>SUM(J57+K57)</f>
        <v>2555</v>
      </c>
      <c r="M57" s="506"/>
      <c r="N57" s="520">
        <v>81425</v>
      </c>
    </row>
    <row r="58" spans="1:14" ht="13.5" thickBot="1">
      <c r="A58" s="355"/>
      <c r="B58" s="521">
        <f aca="true" t="shared" si="2" ref="B58:N58">SUM(B48:B57)</f>
        <v>307</v>
      </c>
      <c r="C58" s="521">
        <f t="shared" si="2"/>
        <v>3</v>
      </c>
      <c r="D58" s="521">
        <f t="shared" si="2"/>
        <v>146</v>
      </c>
      <c r="E58" s="522">
        <f t="shared" si="2"/>
        <v>186</v>
      </c>
      <c r="F58" s="523">
        <f t="shared" si="2"/>
        <v>146</v>
      </c>
      <c r="G58" s="524">
        <f t="shared" si="2"/>
        <v>89</v>
      </c>
      <c r="H58" s="525">
        <f t="shared" si="2"/>
        <v>225</v>
      </c>
      <c r="I58" s="526">
        <f t="shared" si="2"/>
        <v>1102</v>
      </c>
      <c r="J58" s="527">
        <f t="shared" si="2"/>
        <v>1863</v>
      </c>
      <c r="K58" s="491">
        <f t="shared" si="2"/>
        <v>3821</v>
      </c>
      <c r="L58" s="318">
        <f t="shared" si="2"/>
        <v>5684</v>
      </c>
      <c r="M58" s="321">
        <f t="shared" si="2"/>
        <v>343</v>
      </c>
      <c r="N58" s="321">
        <f t="shared" si="2"/>
        <v>154384</v>
      </c>
    </row>
    <row r="60" spans="1:7" ht="17.25" customHeight="1">
      <c r="A60" s="275" t="s">
        <v>64</v>
      </c>
      <c r="B60" s="276"/>
      <c r="C60" s="192"/>
      <c r="D60" s="192"/>
      <c r="E60" s="192"/>
      <c r="F60" s="192"/>
      <c r="G60" s="276"/>
    </row>
    <row r="61" spans="6:7" ht="14.25" customHeight="1">
      <c r="F61" s="192"/>
      <c r="G61" s="276"/>
    </row>
    <row r="62" spans="1:12" ht="17.25" customHeight="1">
      <c r="A62" s="275"/>
      <c r="F62" s="192"/>
      <c r="G62" s="276"/>
      <c r="L62" s="197"/>
    </row>
    <row r="63" spans="1:7" ht="12.75">
      <c r="A63" s="276"/>
      <c r="F63" s="192"/>
      <c r="G63" s="276"/>
    </row>
    <row r="64" spans="1:13" ht="16.5" thickBot="1">
      <c r="A64" s="203" t="s">
        <v>265</v>
      </c>
      <c r="F64" s="192"/>
      <c r="G64" s="276"/>
      <c r="M64" s="197"/>
    </row>
    <row r="65" spans="1:18" ht="15" customHeight="1" thickBot="1">
      <c r="A65" s="900" t="s">
        <v>29</v>
      </c>
      <c r="B65" s="875" t="s">
        <v>394</v>
      </c>
      <c r="C65" s="876"/>
      <c r="D65" s="876"/>
      <c r="E65" s="876"/>
      <c r="F65" s="876"/>
      <c r="G65" s="876"/>
      <c r="H65" s="876"/>
      <c r="I65" s="877"/>
      <c r="J65" s="875" t="s">
        <v>54</v>
      </c>
      <c r="K65" s="877"/>
      <c r="L65" s="465"/>
      <c r="M65" s="348"/>
      <c r="N65" s="348"/>
      <c r="O65" s="348"/>
      <c r="P65" s="348"/>
      <c r="Q65" s="348"/>
      <c r="R65" s="348"/>
    </row>
    <row r="66" spans="1:18" ht="24.75" customHeight="1">
      <c r="A66" s="901"/>
      <c r="B66" s="878" t="s">
        <v>388</v>
      </c>
      <c r="C66" s="879"/>
      <c r="D66" s="886" t="s">
        <v>376</v>
      </c>
      <c r="E66" s="879"/>
      <c r="F66" s="886" t="s">
        <v>24</v>
      </c>
      <c r="G66" s="879"/>
      <c r="H66" s="886" t="s">
        <v>9</v>
      </c>
      <c r="I66" s="887"/>
      <c r="J66" s="895" t="s">
        <v>53</v>
      </c>
      <c r="K66" s="880" t="s">
        <v>397</v>
      </c>
      <c r="L66" s="466"/>
      <c r="M66" s="467"/>
      <c r="N66" s="348"/>
      <c r="O66" s="348"/>
      <c r="P66" s="348"/>
      <c r="Q66" s="348"/>
      <c r="R66" s="348"/>
    </row>
    <row r="67" spans="1:18" ht="21" customHeight="1" thickBot="1">
      <c r="A67" s="902"/>
      <c r="B67" s="204" t="s">
        <v>55</v>
      </c>
      <c r="C67" s="347" t="s">
        <v>56</v>
      </c>
      <c r="D67" s="389" t="s">
        <v>55</v>
      </c>
      <c r="E67" s="389" t="s">
        <v>56</v>
      </c>
      <c r="F67" s="389" t="s">
        <v>55</v>
      </c>
      <c r="G67" s="389" t="s">
        <v>56</v>
      </c>
      <c r="H67" s="389" t="s">
        <v>55</v>
      </c>
      <c r="I67" s="205" t="s">
        <v>56</v>
      </c>
      <c r="J67" s="896"/>
      <c r="K67" s="881"/>
      <c r="L67" s="468"/>
      <c r="M67" s="107"/>
      <c r="N67" s="348"/>
      <c r="O67" s="348"/>
      <c r="P67" s="348" t="s">
        <v>346</v>
      </c>
      <c r="Q67" s="348"/>
      <c r="R67" s="348"/>
    </row>
    <row r="68" spans="1:18" ht="12.75">
      <c r="A68" s="456" t="s">
        <v>44</v>
      </c>
      <c r="B68" s="457">
        <v>3989</v>
      </c>
      <c r="C68" s="357">
        <v>1890</v>
      </c>
      <c r="D68" s="179">
        <v>101</v>
      </c>
      <c r="E68" s="188">
        <v>47</v>
      </c>
      <c r="F68" s="399"/>
      <c r="G68" s="458"/>
      <c r="H68" s="401">
        <f aca="true" t="shared" si="3" ref="H68:H76">B68+D68-F68</f>
        <v>4090</v>
      </c>
      <c r="I68" s="402">
        <f aca="true" t="shared" si="4" ref="I68:I76">C68+E68-G68</f>
        <v>1937</v>
      </c>
      <c r="J68" s="206"/>
      <c r="K68" s="188"/>
      <c r="L68" s="469"/>
      <c r="M68" s="199"/>
      <c r="N68" s="348"/>
      <c r="O68" s="348"/>
      <c r="P68" s="348"/>
      <c r="Q68" s="348"/>
      <c r="R68" s="348"/>
    </row>
    <row r="69" spans="1:18" ht="12.75" customHeight="1">
      <c r="A69" s="459" t="s">
        <v>139</v>
      </c>
      <c r="B69" s="460">
        <v>127</v>
      </c>
      <c r="C69" s="350">
        <v>115</v>
      </c>
      <c r="D69" s="189">
        <v>17</v>
      </c>
      <c r="E69" s="190">
        <v>17</v>
      </c>
      <c r="F69" s="395"/>
      <c r="G69" s="461"/>
      <c r="H69" s="401">
        <f t="shared" si="3"/>
        <v>144</v>
      </c>
      <c r="I69" s="402">
        <f t="shared" si="4"/>
        <v>132</v>
      </c>
      <c r="J69" s="208"/>
      <c r="K69" s="190"/>
      <c r="L69" s="469"/>
      <c r="M69" s="199"/>
      <c r="N69" s="348"/>
      <c r="O69" s="348"/>
      <c r="P69" s="348"/>
      <c r="Q69" s="348"/>
      <c r="R69" s="348"/>
    </row>
    <row r="70" spans="1:18" ht="12.75">
      <c r="A70" s="456" t="s">
        <v>140</v>
      </c>
      <c r="B70" s="460">
        <v>856</v>
      </c>
      <c r="C70" s="350">
        <v>379</v>
      </c>
      <c r="D70" s="189">
        <v>25</v>
      </c>
      <c r="E70" s="190">
        <v>20</v>
      </c>
      <c r="F70" s="395"/>
      <c r="G70" s="461"/>
      <c r="H70" s="401">
        <f t="shared" si="3"/>
        <v>881</v>
      </c>
      <c r="I70" s="402">
        <f t="shared" si="4"/>
        <v>399</v>
      </c>
      <c r="J70" s="208"/>
      <c r="K70" s="190"/>
      <c r="L70" s="469"/>
      <c r="M70" s="199"/>
      <c r="N70" s="348"/>
      <c r="O70" s="348"/>
      <c r="P70" s="348"/>
      <c r="Q70" s="348"/>
      <c r="R70" s="348"/>
    </row>
    <row r="71" spans="1:18" ht="12.75">
      <c r="A71" s="456" t="s">
        <v>138</v>
      </c>
      <c r="B71" s="460">
        <v>93</v>
      </c>
      <c r="C71" s="350">
        <v>83</v>
      </c>
      <c r="D71" s="189"/>
      <c r="E71" s="190"/>
      <c r="F71" s="395"/>
      <c r="G71" s="461"/>
      <c r="H71" s="401">
        <f t="shared" si="3"/>
        <v>93</v>
      </c>
      <c r="I71" s="402">
        <f t="shared" si="4"/>
        <v>83</v>
      </c>
      <c r="J71" s="208">
        <v>1</v>
      </c>
      <c r="K71" s="190"/>
      <c r="L71" s="469"/>
      <c r="M71" s="199"/>
      <c r="N71" s="199"/>
      <c r="O71" s="199"/>
      <c r="P71" s="348"/>
      <c r="Q71" s="348"/>
      <c r="R71" s="348"/>
    </row>
    <row r="72" spans="1:18" ht="12.75">
      <c r="A72" s="456" t="s">
        <v>141</v>
      </c>
      <c r="B72" s="460">
        <v>28</v>
      </c>
      <c r="C72" s="350">
        <v>22</v>
      </c>
      <c r="D72" s="189"/>
      <c r="E72" s="190"/>
      <c r="F72" s="395"/>
      <c r="G72" s="461"/>
      <c r="H72" s="401">
        <f t="shared" si="3"/>
        <v>28</v>
      </c>
      <c r="I72" s="402">
        <f t="shared" si="4"/>
        <v>22</v>
      </c>
      <c r="J72" s="208">
        <v>1</v>
      </c>
      <c r="K72" s="190">
        <v>3</v>
      </c>
      <c r="L72" s="469"/>
      <c r="M72" s="199"/>
      <c r="N72" s="348"/>
      <c r="O72" s="348"/>
      <c r="P72" s="348"/>
      <c r="Q72" s="348"/>
      <c r="R72" s="348"/>
    </row>
    <row r="73" spans="1:18" ht="12.75">
      <c r="A73" s="456" t="s">
        <v>143</v>
      </c>
      <c r="B73" s="460">
        <v>74</v>
      </c>
      <c r="C73" s="350">
        <v>62</v>
      </c>
      <c r="D73" s="189">
        <v>1</v>
      </c>
      <c r="E73" s="190"/>
      <c r="F73" s="395"/>
      <c r="G73" s="461"/>
      <c r="H73" s="401">
        <f t="shared" si="3"/>
        <v>75</v>
      </c>
      <c r="I73" s="402">
        <f t="shared" si="4"/>
        <v>62</v>
      </c>
      <c r="J73" s="208"/>
      <c r="K73" s="190">
        <v>3</v>
      </c>
      <c r="L73" s="469"/>
      <c r="M73" s="199"/>
      <c r="N73" s="199"/>
      <c r="O73" s="199"/>
      <c r="P73" s="348"/>
      <c r="Q73" s="348"/>
      <c r="R73" s="348"/>
    </row>
    <row r="74" spans="1:18" ht="12.75">
      <c r="A74" s="456" t="s">
        <v>142</v>
      </c>
      <c r="B74" s="460">
        <v>29</v>
      </c>
      <c r="C74" s="350">
        <v>12</v>
      </c>
      <c r="D74" s="189"/>
      <c r="E74" s="190"/>
      <c r="F74" s="395"/>
      <c r="G74" s="461"/>
      <c r="H74" s="401">
        <f t="shared" si="3"/>
        <v>29</v>
      </c>
      <c r="I74" s="402">
        <f t="shared" si="4"/>
        <v>12</v>
      </c>
      <c r="J74" s="208"/>
      <c r="K74" s="190"/>
      <c r="L74" s="469"/>
      <c r="M74" s="199"/>
      <c r="N74" s="348"/>
      <c r="O74" s="348"/>
      <c r="P74" s="348"/>
      <c r="Q74" s="348"/>
      <c r="R74" s="348"/>
    </row>
    <row r="75" spans="1:18" ht="12.75">
      <c r="A75" s="456" t="s">
        <v>144</v>
      </c>
      <c r="B75" s="460">
        <v>145</v>
      </c>
      <c r="C75" s="350">
        <v>129</v>
      </c>
      <c r="D75" s="189">
        <v>12</v>
      </c>
      <c r="E75" s="190">
        <v>10</v>
      </c>
      <c r="F75" s="395"/>
      <c r="G75" s="461"/>
      <c r="H75" s="401">
        <f t="shared" si="3"/>
        <v>157</v>
      </c>
      <c r="I75" s="402">
        <f t="shared" si="4"/>
        <v>139</v>
      </c>
      <c r="J75" s="208"/>
      <c r="K75" s="190"/>
      <c r="L75" s="469"/>
      <c r="M75" s="199"/>
      <c r="N75" s="348"/>
      <c r="O75" s="348"/>
      <c r="P75" s="348"/>
      <c r="Q75" s="348"/>
      <c r="R75" s="348"/>
    </row>
    <row r="76" spans="1:18" ht="13.5" thickBot="1">
      <c r="A76" s="451" t="s">
        <v>5</v>
      </c>
      <c r="B76" s="462">
        <v>4507</v>
      </c>
      <c r="C76" s="400">
        <v>2216</v>
      </c>
      <c r="D76" s="183"/>
      <c r="E76" s="184"/>
      <c r="F76" s="398">
        <v>128</v>
      </c>
      <c r="G76" s="463">
        <v>128</v>
      </c>
      <c r="H76" s="401">
        <f t="shared" si="3"/>
        <v>4379</v>
      </c>
      <c r="I76" s="402">
        <f t="shared" si="4"/>
        <v>2088</v>
      </c>
      <c r="J76" s="209"/>
      <c r="K76" s="184">
        <v>126</v>
      </c>
      <c r="L76" s="469"/>
      <c r="M76" s="199"/>
      <c r="N76" s="348"/>
      <c r="O76" s="348"/>
      <c r="P76" s="348"/>
      <c r="Q76" s="348"/>
      <c r="R76" s="348"/>
    </row>
    <row r="77" spans="1:13" s="108" customFormat="1" ht="13.5" thickBot="1">
      <c r="A77" s="210" t="s">
        <v>13</v>
      </c>
      <c r="B77" s="394">
        <f aca="true" t="shared" si="5" ref="B77:G77">SUM(B68:B76)</f>
        <v>9848</v>
      </c>
      <c r="C77" s="396">
        <f t="shared" si="5"/>
        <v>4908</v>
      </c>
      <c r="D77" s="146">
        <f t="shared" si="5"/>
        <v>156</v>
      </c>
      <c r="E77" s="146">
        <f t="shared" si="5"/>
        <v>94</v>
      </c>
      <c r="F77" s="397">
        <f t="shared" si="5"/>
        <v>128</v>
      </c>
      <c r="G77" s="397">
        <f t="shared" si="5"/>
        <v>128</v>
      </c>
      <c r="H77" s="146">
        <f>SUM(H68:H76)</f>
        <v>9876</v>
      </c>
      <c r="I77" s="147">
        <f>SUM(I68:I76)</f>
        <v>4874</v>
      </c>
      <c r="J77" s="211">
        <f>SUM(J68:J76)</f>
        <v>2</v>
      </c>
      <c r="K77" s="148">
        <f>SUM(K68:K76)</f>
        <v>132</v>
      </c>
      <c r="L77" s="470"/>
      <c r="M77" s="293"/>
    </row>
    <row r="78" spans="1:10" ht="12.75">
      <c r="A78" s="276"/>
      <c r="F78" s="192"/>
      <c r="G78" s="276"/>
      <c r="H78" s="464"/>
      <c r="J78" s="464"/>
    </row>
    <row r="79" ht="12.75">
      <c r="A79" s="93" t="s">
        <v>395</v>
      </c>
    </row>
    <row r="80" spans="1:9" ht="19.5" customHeight="1">
      <c r="A80" s="884" t="s">
        <v>396</v>
      </c>
      <c r="B80" s="885"/>
      <c r="C80" s="885"/>
      <c r="D80" s="885"/>
      <c r="E80" s="885"/>
      <c r="F80" s="885"/>
      <c r="G80" s="885"/>
      <c r="H80" s="885"/>
      <c r="I80" s="885"/>
    </row>
    <row r="81" ht="12.75">
      <c r="A81" s="278" t="s">
        <v>107</v>
      </c>
    </row>
  </sheetData>
  <sheetProtection/>
  <mergeCells count="44">
    <mergeCell ref="J13:J14"/>
    <mergeCell ref="K13:K14"/>
    <mergeCell ref="L13:L14"/>
    <mergeCell ref="M13:M14"/>
    <mergeCell ref="B45:I45"/>
    <mergeCell ref="A45:A47"/>
    <mergeCell ref="M46:M47"/>
    <mergeCell ref="K46:K47"/>
    <mergeCell ref="L46:L47"/>
    <mergeCell ref="E46:G46"/>
    <mergeCell ref="H46:H47"/>
    <mergeCell ref="I46:I47"/>
    <mergeCell ref="O13:Q13"/>
    <mergeCell ref="A37:B37"/>
    <mergeCell ref="J66:J67"/>
    <mergeCell ref="J45:N45"/>
    <mergeCell ref="A65:A67"/>
    <mergeCell ref="J46:J47"/>
    <mergeCell ref="J65:K65"/>
    <mergeCell ref="N46:N47"/>
    <mergeCell ref="B65:I65"/>
    <mergeCell ref="B66:C66"/>
    <mergeCell ref="K66:K67"/>
    <mergeCell ref="B38:B39"/>
    <mergeCell ref="C5:D5"/>
    <mergeCell ref="A80:I80"/>
    <mergeCell ref="D66:E66"/>
    <mergeCell ref="F66:G66"/>
    <mergeCell ref="H66:I66"/>
    <mergeCell ref="C33:D33"/>
    <mergeCell ref="J5:J6"/>
    <mergeCell ref="K5:K6"/>
    <mergeCell ref="L5:L6"/>
    <mergeCell ref="E3:F3"/>
    <mergeCell ref="A5:A6"/>
    <mergeCell ref="B5:B6"/>
    <mergeCell ref="F5:F6"/>
    <mergeCell ref="F38:F39"/>
    <mergeCell ref="E38:E39"/>
    <mergeCell ref="A4:F4"/>
    <mergeCell ref="A38:A39"/>
    <mergeCell ref="C38:D38"/>
    <mergeCell ref="E5:E6"/>
    <mergeCell ref="A34:F34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2" r:id="rId1"/>
  <headerFooter>
    <oddFooter>&amp;L&amp;D&amp;RTAB_13.XLS</oddFooter>
  </headerFooter>
  <rowBreaks count="1" manualBreakCount="1">
    <brk id="3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1">
      <selection activeCell="V39" sqref="V39"/>
    </sheetView>
  </sheetViews>
  <sheetFormatPr defaultColWidth="8.875" defaultRowHeight="12.75"/>
  <cols>
    <col min="1" max="1" width="11.00390625" style="94" customWidth="1"/>
    <col min="2" max="2" width="8.875" style="94" customWidth="1"/>
    <col min="3" max="3" width="9.625" style="94" bestFit="1" customWidth="1"/>
    <col min="4" max="9" width="8.875" style="94" customWidth="1"/>
    <col min="10" max="11" width="10.375" style="94" customWidth="1"/>
    <col min="12" max="12" width="9.25390625" style="94" customWidth="1"/>
    <col min="13" max="13" width="8.75390625" style="94" bestFit="1" customWidth="1"/>
    <col min="14" max="15" width="8.875" style="94" customWidth="1"/>
    <col min="16" max="16" width="18.375" style="94" customWidth="1"/>
    <col min="17" max="16384" width="8.875" style="94" customWidth="1"/>
  </cols>
  <sheetData>
    <row r="1" spans="1:12" ht="18">
      <c r="A1" s="90" t="s">
        <v>14</v>
      </c>
      <c r="B1" s="91" t="s">
        <v>15</v>
      </c>
      <c r="C1" s="92"/>
      <c r="D1" s="92"/>
      <c r="E1" s="92"/>
      <c r="F1" s="92"/>
      <c r="G1" s="92"/>
      <c r="H1" s="92"/>
      <c r="I1" s="92"/>
      <c r="J1" s="93"/>
      <c r="K1" s="93"/>
      <c r="L1" s="92"/>
    </row>
    <row r="2" spans="1:12" ht="18">
      <c r="A2" s="90"/>
      <c r="B2" s="91"/>
      <c r="C2" s="92"/>
      <c r="D2" s="92"/>
      <c r="E2" s="92"/>
      <c r="F2" s="92"/>
      <c r="G2" s="92"/>
      <c r="H2" s="92"/>
      <c r="I2" s="92"/>
      <c r="J2" s="93"/>
      <c r="K2" s="93"/>
      <c r="L2" s="92"/>
    </row>
    <row r="3" spans="1:12" ht="18.75" thickBot="1">
      <c r="A3" s="121" t="s">
        <v>52</v>
      </c>
      <c r="B3" s="91"/>
      <c r="C3" s="92"/>
      <c r="D3" s="92"/>
      <c r="E3" s="92"/>
      <c r="F3" s="92"/>
      <c r="G3" s="92"/>
      <c r="H3" s="92"/>
      <c r="I3" s="92"/>
      <c r="J3" s="93"/>
      <c r="K3" s="93"/>
      <c r="L3" s="92"/>
    </row>
    <row r="4" spans="1:11" ht="12.75" customHeight="1">
      <c r="A4" s="900" t="s">
        <v>29</v>
      </c>
      <c r="B4" s="941" t="s">
        <v>49</v>
      </c>
      <c r="C4" s="935" t="s">
        <v>257</v>
      </c>
      <c r="D4" s="943" t="s">
        <v>16</v>
      </c>
      <c r="E4" s="903"/>
      <c r="F4" s="935" t="s">
        <v>50</v>
      </c>
      <c r="G4" s="935" t="s">
        <v>25</v>
      </c>
      <c r="H4" s="937" t="s">
        <v>37</v>
      </c>
      <c r="J4" s="95"/>
      <c r="K4" s="95"/>
    </row>
    <row r="5" spans="1:8" ht="26.25" customHeight="1" thickBot="1">
      <c r="A5" s="902"/>
      <c r="B5" s="942"/>
      <c r="C5" s="936"/>
      <c r="D5" s="96" t="s">
        <v>130</v>
      </c>
      <c r="E5" s="96" t="s">
        <v>63</v>
      </c>
      <c r="F5" s="936"/>
      <c r="G5" s="936"/>
      <c r="H5" s="938"/>
    </row>
    <row r="6" spans="1:8" ht="12.75">
      <c r="A6" s="97" t="s">
        <v>44</v>
      </c>
      <c r="B6" s="133"/>
      <c r="C6" s="134"/>
      <c r="D6" s="134"/>
      <c r="E6" s="134"/>
      <c r="F6" s="134"/>
      <c r="G6" s="134">
        <v>1</v>
      </c>
      <c r="H6" s="135">
        <v>26</v>
      </c>
    </row>
    <row r="7" spans="1:8" ht="12.75">
      <c r="A7" s="97" t="s">
        <v>139</v>
      </c>
      <c r="B7" s="136">
        <v>1</v>
      </c>
      <c r="C7" s="137"/>
      <c r="D7" s="137"/>
      <c r="E7" s="137"/>
      <c r="F7" s="137"/>
      <c r="G7" s="137">
        <v>2</v>
      </c>
      <c r="H7" s="138">
        <v>25</v>
      </c>
    </row>
    <row r="8" spans="1:8" ht="12.75">
      <c r="A8" s="98" t="s">
        <v>140</v>
      </c>
      <c r="B8" s="139"/>
      <c r="C8" s="140"/>
      <c r="D8" s="140">
        <v>4</v>
      </c>
      <c r="E8" s="140"/>
      <c r="F8" s="140"/>
      <c r="G8" s="140">
        <v>1</v>
      </c>
      <c r="H8" s="141">
        <v>55</v>
      </c>
    </row>
    <row r="9" spans="1:8" ht="12.75">
      <c r="A9" s="98" t="s">
        <v>138</v>
      </c>
      <c r="B9" s="139">
        <v>286</v>
      </c>
      <c r="C9" s="140">
        <v>7</v>
      </c>
      <c r="D9" s="140">
        <v>20</v>
      </c>
      <c r="E9" s="140">
        <v>7</v>
      </c>
      <c r="F9" s="140"/>
      <c r="G9" s="140">
        <v>1</v>
      </c>
      <c r="H9" s="141">
        <v>16</v>
      </c>
    </row>
    <row r="10" spans="1:8" ht="12.75">
      <c r="A10" s="98" t="s">
        <v>141</v>
      </c>
      <c r="B10" s="139">
        <v>21</v>
      </c>
      <c r="C10" s="140"/>
      <c r="D10" s="140">
        <v>368</v>
      </c>
      <c r="E10" s="140">
        <v>173</v>
      </c>
      <c r="F10" s="140">
        <v>52</v>
      </c>
      <c r="G10" s="140">
        <v>5</v>
      </c>
      <c r="H10" s="141">
        <v>204</v>
      </c>
    </row>
    <row r="11" spans="1:8" ht="12.75">
      <c r="A11" s="98" t="s">
        <v>143</v>
      </c>
      <c r="B11" s="139">
        <v>2</v>
      </c>
      <c r="C11" s="140"/>
      <c r="D11" s="140"/>
      <c r="E11" s="140"/>
      <c r="F11" s="140"/>
      <c r="G11" s="140">
        <v>1</v>
      </c>
      <c r="H11" s="141">
        <v>44</v>
      </c>
    </row>
    <row r="12" spans="1:8" ht="12.75">
      <c r="A12" s="98" t="s">
        <v>144</v>
      </c>
      <c r="B12" s="139"/>
      <c r="C12" s="140"/>
      <c r="D12" s="140"/>
      <c r="E12" s="140"/>
      <c r="F12" s="140"/>
      <c r="G12" s="140">
        <v>2</v>
      </c>
      <c r="H12" s="141">
        <v>119</v>
      </c>
    </row>
    <row r="13" spans="1:8" ht="13.5" thickBot="1">
      <c r="A13" s="99" t="s">
        <v>5</v>
      </c>
      <c r="B13" s="142">
        <v>457</v>
      </c>
      <c r="C13" s="143">
        <v>1588</v>
      </c>
      <c r="D13" s="143">
        <v>362</v>
      </c>
      <c r="E13" s="143">
        <v>1717</v>
      </c>
      <c r="F13" s="143">
        <v>635</v>
      </c>
      <c r="G13" s="143">
        <v>11</v>
      </c>
      <c r="H13" s="144">
        <v>439</v>
      </c>
    </row>
    <row r="14" spans="1:14" ht="13.5" thickBot="1">
      <c r="A14" s="101" t="s">
        <v>9</v>
      </c>
      <c r="B14" s="145">
        <f aca="true" t="shared" si="0" ref="B14:H14">SUM(B6:B13)</f>
        <v>767</v>
      </c>
      <c r="C14" s="146">
        <f t="shared" si="0"/>
        <v>1595</v>
      </c>
      <c r="D14" s="146">
        <f t="shared" si="0"/>
        <v>754</v>
      </c>
      <c r="E14" s="146">
        <f t="shared" si="0"/>
        <v>1897</v>
      </c>
      <c r="F14" s="146">
        <f t="shared" si="0"/>
        <v>687</v>
      </c>
      <c r="G14" s="146">
        <f t="shared" si="0"/>
        <v>24</v>
      </c>
      <c r="H14" s="147">
        <f t="shared" si="0"/>
        <v>928</v>
      </c>
      <c r="M14" s="100"/>
      <c r="N14" s="100"/>
    </row>
    <row r="15" spans="1:8" ht="12.75">
      <c r="A15" s="102"/>
      <c r="B15" s="103"/>
      <c r="C15" s="103"/>
      <c r="D15" s="944">
        <f>E14+D14</f>
        <v>2651</v>
      </c>
      <c r="E15" s="944"/>
      <c r="F15" s="103"/>
      <c r="G15" s="103"/>
      <c r="H15" s="103"/>
    </row>
    <row r="16" spans="9:12" ht="12.75">
      <c r="I16" s="103"/>
      <c r="J16" s="103"/>
      <c r="K16" s="103"/>
      <c r="L16" s="103"/>
    </row>
    <row r="17" spans="1:12" ht="12.75">
      <c r="A17" s="104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1:12" ht="12.75">
      <c r="A18" s="10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1:12" ht="12.75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6" ht="16.5" thickBot="1">
      <c r="A20" s="177" t="s">
        <v>400</v>
      </c>
      <c r="B20" s="103"/>
      <c r="C20" s="103"/>
      <c r="D20" s="103"/>
      <c r="E20" s="393" t="s">
        <v>399</v>
      </c>
      <c r="F20" s="103"/>
      <c r="G20" s="103"/>
      <c r="H20" s="103"/>
      <c r="I20" s="103"/>
      <c r="J20" s="103"/>
      <c r="K20" s="103"/>
      <c r="L20" s="103"/>
      <c r="M20" s="725"/>
      <c r="N20" s="725"/>
      <c r="O20" s="725"/>
      <c r="P20" s="725"/>
    </row>
    <row r="21" spans="1:17" ht="25.5" customHeight="1" thickBot="1">
      <c r="A21" s="939" t="s">
        <v>21</v>
      </c>
      <c r="B21" s="940"/>
      <c r="C21" s="105"/>
      <c r="D21" s="106"/>
      <c r="E21" s="815" t="s">
        <v>29</v>
      </c>
      <c r="F21" s="816" t="s">
        <v>34</v>
      </c>
      <c r="G21" s="816" t="s">
        <v>36</v>
      </c>
      <c r="H21" s="816" t="s">
        <v>35</v>
      </c>
      <c r="I21" s="817" t="s">
        <v>36</v>
      </c>
      <c r="J21" s="815" t="s">
        <v>26</v>
      </c>
      <c r="K21" s="107"/>
      <c r="L21" s="108"/>
      <c r="M21" s="725"/>
      <c r="N21" s="726"/>
      <c r="O21" s="726"/>
      <c r="P21" s="725"/>
      <c r="Q21" s="95"/>
    </row>
    <row r="22" spans="1:17" ht="12.75">
      <c r="A22" s="109" t="s">
        <v>44</v>
      </c>
      <c r="B22" s="141">
        <v>667</v>
      </c>
      <c r="D22" s="106"/>
      <c r="E22" s="800" t="s">
        <v>44</v>
      </c>
      <c r="F22" s="814" t="s">
        <v>57</v>
      </c>
      <c r="G22" s="802"/>
      <c r="H22" s="803" t="s">
        <v>61</v>
      </c>
      <c r="I22" s="802">
        <v>1</v>
      </c>
      <c r="J22" s="802">
        <v>1898</v>
      </c>
      <c r="K22" s="107"/>
      <c r="L22" s="108"/>
      <c r="M22" s="725"/>
      <c r="N22" s="727"/>
      <c r="O22" s="728"/>
      <c r="P22" s="728"/>
      <c r="Q22" s="95"/>
    </row>
    <row r="23" spans="1:17" ht="12.75">
      <c r="A23" s="109" t="s">
        <v>1</v>
      </c>
      <c r="B23" s="141">
        <v>1442</v>
      </c>
      <c r="E23" s="800" t="s">
        <v>139</v>
      </c>
      <c r="F23" s="801" t="s">
        <v>57</v>
      </c>
      <c r="G23" s="802"/>
      <c r="H23" s="803" t="s">
        <v>61</v>
      </c>
      <c r="I23" s="802">
        <v>1</v>
      </c>
      <c r="J23" s="802">
        <v>21682</v>
      </c>
      <c r="K23" s="95"/>
      <c r="L23" s="93"/>
      <c r="M23" s="725"/>
      <c r="N23" s="727"/>
      <c r="O23" s="728"/>
      <c r="P23" s="728"/>
      <c r="Q23" s="95"/>
    </row>
    <row r="24" spans="1:17" ht="12.75">
      <c r="A24" s="111" t="s">
        <v>6</v>
      </c>
      <c r="B24" s="141">
        <v>6658</v>
      </c>
      <c r="E24" s="804" t="s">
        <v>140</v>
      </c>
      <c r="F24" s="801" t="s">
        <v>57</v>
      </c>
      <c r="G24" s="805"/>
      <c r="H24" s="803" t="s">
        <v>61</v>
      </c>
      <c r="I24" s="805">
        <v>1</v>
      </c>
      <c r="J24" s="805">
        <v>44153</v>
      </c>
      <c r="K24" s="95"/>
      <c r="L24" s="93"/>
      <c r="M24" s="725"/>
      <c r="N24" s="727"/>
      <c r="O24" s="728"/>
      <c r="P24" s="728"/>
      <c r="Q24" s="95"/>
    </row>
    <row r="25" spans="1:17" ht="12.75">
      <c r="A25" s="111" t="s">
        <v>19</v>
      </c>
      <c r="B25" s="141">
        <v>2359</v>
      </c>
      <c r="E25" s="804" t="s">
        <v>138</v>
      </c>
      <c r="F25" s="801" t="s">
        <v>145</v>
      </c>
      <c r="G25" s="805">
        <v>1</v>
      </c>
      <c r="H25" s="803" t="s">
        <v>61</v>
      </c>
      <c r="I25" s="805"/>
      <c r="J25" s="805">
        <v>3088</v>
      </c>
      <c r="K25" s="95"/>
      <c r="L25" s="93"/>
      <c r="M25" s="725"/>
      <c r="N25" s="727"/>
      <c r="O25" s="728"/>
      <c r="P25" s="728"/>
      <c r="Q25" s="95"/>
    </row>
    <row r="26" spans="1:17" ht="12.75">
      <c r="A26" s="111" t="s">
        <v>145</v>
      </c>
      <c r="B26" s="141">
        <v>820</v>
      </c>
      <c r="E26" s="804" t="s">
        <v>141</v>
      </c>
      <c r="F26" s="801" t="s">
        <v>20</v>
      </c>
      <c r="G26" s="805"/>
      <c r="H26" s="803" t="s">
        <v>61</v>
      </c>
      <c r="I26" s="805">
        <v>3</v>
      </c>
      <c r="J26" s="805">
        <v>119964</v>
      </c>
      <c r="K26" s="95"/>
      <c r="L26" s="93"/>
      <c r="M26" s="725"/>
      <c r="N26" s="727"/>
      <c r="O26" s="728"/>
      <c r="P26" s="728"/>
      <c r="Q26" s="95"/>
    </row>
    <row r="27" spans="1:17" ht="12.75">
      <c r="A27" s="111" t="s">
        <v>20</v>
      </c>
      <c r="B27" s="141">
        <v>3254</v>
      </c>
      <c r="E27" s="804" t="s">
        <v>143</v>
      </c>
      <c r="F27" s="801" t="s">
        <v>57</v>
      </c>
      <c r="G27" s="805"/>
      <c r="H27" s="803" t="s">
        <v>61</v>
      </c>
      <c r="I27" s="805">
        <v>2</v>
      </c>
      <c r="J27" s="805">
        <v>101410</v>
      </c>
      <c r="K27" s="95"/>
      <c r="L27" s="93"/>
      <c r="M27" s="725"/>
      <c r="N27" s="727"/>
      <c r="O27" s="728"/>
      <c r="P27" s="818"/>
      <c r="Q27" s="95"/>
    </row>
    <row r="28" spans="1:17" ht="12.75">
      <c r="A28" s="111" t="s">
        <v>7</v>
      </c>
      <c r="B28" s="141">
        <v>4731</v>
      </c>
      <c r="E28" s="804" t="s">
        <v>144</v>
      </c>
      <c r="F28" s="801" t="s">
        <v>57</v>
      </c>
      <c r="G28" s="805"/>
      <c r="H28" s="803" t="s">
        <v>61</v>
      </c>
      <c r="I28" s="805">
        <v>3</v>
      </c>
      <c r="J28" s="805">
        <v>87186</v>
      </c>
      <c r="K28" s="95"/>
      <c r="L28" s="93"/>
      <c r="M28" s="725"/>
      <c r="N28" s="727"/>
      <c r="O28" s="728"/>
      <c r="P28" s="728"/>
      <c r="Q28" s="95"/>
    </row>
    <row r="29" spans="1:17" ht="13.5" thickBot="1">
      <c r="A29" s="111" t="s">
        <v>3</v>
      </c>
      <c r="B29" s="141">
        <v>1996</v>
      </c>
      <c r="E29" s="806" t="s">
        <v>5</v>
      </c>
      <c r="F29" s="807" t="s">
        <v>57</v>
      </c>
      <c r="G29" s="808">
        <v>3</v>
      </c>
      <c r="H29" s="803" t="s">
        <v>61</v>
      </c>
      <c r="I29" s="808">
        <v>6</v>
      </c>
      <c r="J29" s="809">
        <v>343607</v>
      </c>
      <c r="K29" s="95"/>
      <c r="L29" s="93"/>
      <c r="M29" s="725"/>
      <c r="N29" s="727"/>
      <c r="O29" s="728"/>
      <c r="P29" s="728"/>
      <c r="Q29" s="95"/>
    </row>
    <row r="30" spans="1:17" ht="13.5" thickBot="1">
      <c r="A30" s="111" t="s">
        <v>4</v>
      </c>
      <c r="B30" s="141">
        <v>5043</v>
      </c>
      <c r="E30" s="810" t="s">
        <v>9</v>
      </c>
      <c r="F30" s="811"/>
      <c r="G30" s="812">
        <f>SUM(G22:G29)</f>
        <v>4</v>
      </c>
      <c r="H30" s="811"/>
      <c r="I30" s="812">
        <f>SUM(I22:I29)</f>
        <v>17</v>
      </c>
      <c r="J30" s="813">
        <f>SUM(J22:J29)</f>
        <v>722988</v>
      </c>
      <c r="K30" s="95"/>
      <c r="L30" s="93"/>
      <c r="M30" s="725"/>
      <c r="N30" s="729"/>
      <c r="O30" s="730"/>
      <c r="P30" s="728"/>
      <c r="Q30" s="95"/>
    </row>
    <row r="31" spans="1:11" ht="13.5" thickBot="1">
      <c r="A31" s="112" t="s">
        <v>62</v>
      </c>
      <c r="B31" s="144">
        <v>532</v>
      </c>
      <c r="K31" s="95"/>
    </row>
    <row r="32" spans="1:11" ht="13.5" thickBot="1">
      <c r="A32" s="113" t="s">
        <v>9</v>
      </c>
      <c r="B32" s="153">
        <f>SUM(B22:B31)</f>
        <v>27502</v>
      </c>
      <c r="E32" s="916" t="s">
        <v>128</v>
      </c>
      <c r="F32" s="916"/>
      <c r="G32" s="916"/>
      <c r="H32" s="916"/>
      <c r="I32" s="916"/>
      <c r="J32" s="916"/>
      <c r="K32" s="103"/>
    </row>
    <row r="33" spans="5:10" ht="12.75">
      <c r="E33" s="916"/>
      <c r="F33" s="916"/>
      <c r="G33" s="916"/>
      <c r="H33" s="916"/>
      <c r="I33" s="916"/>
      <c r="J33" s="916"/>
    </row>
    <row r="34" spans="5:10" ht="12.75">
      <c r="E34" s="916"/>
      <c r="F34" s="916"/>
      <c r="G34" s="916"/>
      <c r="H34" s="916"/>
      <c r="I34" s="916"/>
      <c r="J34" s="916"/>
    </row>
    <row r="37" ht="12.75">
      <c r="D37" s="201"/>
    </row>
    <row r="38" spans="1:2" ht="12.75">
      <c r="A38" s="114"/>
      <c r="B38" s="114"/>
    </row>
    <row r="39" spans="1:12" ht="14.25" customHeight="1" thickBot="1">
      <c r="A39" s="115" t="s">
        <v>137</v>
      </c>
      <c r="B39" s="116"/>
      <c r="C39" s="116"/>
      <c r="D39" s="116"/>
      <c r="F39" s="115" t="s">
        <v>60</v>
      </c>
      <c r="G39" s="114"/>
      <c r="H39" s="114"/>
      <c r="I39" s="114"/>
      <c r="J39" s="116"/>
      <c r="K39" s="116"/>
      <c r="L39" s="116"/>
    </row>
    <row r="40" spans="1:14" ht="13.5" customHeight="1">
      <c r="A40" s="921" t="s">
        <v>29</v>
      </c>
      <c r="B40" s="923" t="s">
        <v>58</v>
      </c>
      <c r="C40" s="925" t="s">
        <v>237</v>
      </c>
      <c r="D40" s="921" t="s">
        <v>9</v>
      </c>
      <c r="F40" s="921" t="s">
        <v>29</v>
      </c>
      <c r="G40" s="927" t="s">
        <v>58</v>
      </c>
      <c r="H40" s="929" t="s">
        <v>59</v>
      </c>
      <c r="I40" s="918" t="s">
        <v>398</v>
      </c>
      <c r="J40" s="934"/>
      <c r="K40" s="920"/>
      <c r="L40" s="390"/>
      <c r="M40" s="242"/>
      <c r="N40" s="4"/>
    </row>
    <row r="41" spans="1:14" ht="12.75" customHeight="1" thickBot="1">
      <c r="A41" s="922"/>
      <c r="B41" s="924"/>
      <c r="C41" s="926"/>
      <c r="D41" s="922"/>
      <c r="F41" s="922"/>
      <c r="G41" s="928"/>
      <c r="H41" s="930"/>
      <c r="I41" s="919"/>
      <c r="J41" s="934"/>
      <c r="K41" s="920"/>
      <c r="L41" s="390"/>
      <c r="M41" s="242"/>
      <c r="N41" s="4"/>
    </row>
    <row r="42" spans="1:14" ht="12.75">
      <c r="A42" s="149" t="s">
        <v>44</v>
      </c>
      <c r="B42" s="336">
        <v>25591</v>
      </c>
      <c r="C42" s="337">
        <v>23678</v>
      </c>
      <c r="D42" s="340">
        <f>SUM(B42:C42)</f>
        <v>49269</v>
      </c>
      <c r="F42" s="109" t="s">
        <v>44</v>
      </c>
      <c r="G42" s="235">
        <f aca="true" t="shared" si="1" ref="G42:G47">D42</f>
        <v>49269</v>
      </c>
      <c r="H42" s="245">
        <v>27203</v>
      </c>
      <c r="I42" s="246">
        <f aca="true" t="shared" si="2" ref="I42:I49">G42/H42</f>
        <v>1.8111605337646584</v>
      </c>
      <c r="J42" s="201"/>
      <c r="K42" s="201"/>
      <c r="L42" s="390"/>
      <c r="M42" s="242"/>
      <c r="N42" s="4"/>
    </row>
    <row r="43" spans="1:14" ht="12.75">
      <c r="A43" s="150" t="s">
        <v>139</v>
      </c>
      <c r="B43" s="333">
        <v>4883</v>
      </c>
      <c r="C43" s="337">
        <v>2941</v>
      </c>
      <c r="D43" s="340">
        <f aca="true" t="shared" si="3" ref="D43:D49">SUM(B43:C43)</f>
        <v>7824</v>
      </c>
      <c r="F43" s="109" t="s">
        <v>139</v>
      </c>
      <c r="G43" s="235">
        <f t="shared" si="1"/>
        <v>7824</v>
      </c>
      <c r="H43" s="236">
        <v>18546</v>
      </c>
      <c r="I43" s="124">
        <f t="shared" si="2"/>
        <v>0.4218699450016176</v>
      </c>
      <c r="J43" s="201"/>
      <c r="K43" s="201"/>
      <c r="L43" s="390"/>
      <c r="M43" s="242"/>
      <c r="N43" s="4"/>
    </row>
    <row r="44" spans="1:14" ht="12.75">
      <c r="A44" s="150" t="s">
        <v>152</v>
      </c>
      <c r="B44" s="333">
        <v>18914</v>
      </c>
      <c r="C44" s="337">
        <v>15344</v>
      </c>
      <c r="D44" s="340">
        <f t="shared" si="3"/>
        <v>34258</v>
      </c>
      <c r="F44" s="111" t="s">
        <v>152</v>
      </c>
      <c r="G44" s="235">
        <f t="shared" si="1"/>
        <v>34258</v>
      </c>
      <c r="H44" s="237">
        <v>34680</v>
      </c>
      <c r="I44" s="124">
        <f t="shared" si="2"/>
        <v>0.9878316032295271</v>
      </c>
      <c r="J44" s="201"/>
      <c r="K44" s="201"/>
      <c r="L44" s="390"/>
      <c r="M44" s="242"/>
      <c r="N44" s="4"/>
    </row>
    <row r="45" spans="1:14" ht="12.75">
      <c r="A45" s="150" t="s">
        <v>138</v>
      </c>
      <c r="B45" s="333">
        <v>13079</v>
      </c>
      <c r="C45" s="337">
        <v>2017</v>
      </c>
      <c r="D45" s="340">
        <f t="shared" si="3"/>
        <v>15096</v>
      </c>
      <c r="F45" s="111" t="s">
        <v>138</v>
      </c>
      <c r="G45" s="235">
        <f t="shared" si="1"/>
        <v>15096</v>
      </c>
      <c r="H45" s="237">
        <v>2866</v>
      </c>
      <c r="I45" s="124">
        <f t="shared" si="2"/>
        <v>5.267271458478716</v>
      </c>
      <c r="J45" s="201"/>
      <c r="K45" s="201"/>
      <c r="L45" s="390"/>
      <c r="M45" s="242"/>
      <c r="N45" s="4"/>
    </row>
    <row r="46" spans="1:14" ht="12.75">
      <c r="A46" s="150" t="s">
        <v>141</v>
      </c>
      <c r="B46" s="333">
        <v>9966</v>
      </c>
      <c r="C46" s="337">
        <v>8304</v>
      </c>
      <c r="D46" s="340">
        <f t="shared" si="3"/>
        <v>18270</v>
      </c>
      <c r="F46" s="111" t="s">
        <v>141</v>
      </c>
      <c r="G46" s="235">
        <f t="shared" si="1"/>
        <v>18270</v>
      </c>
      <c r="H46" s="237">
        <v>33435</v>
      </c>
      <c r="I46" s="124">
        <f t="shared" si="2"/>
        <v>0.5464333781965006</v>
      </c>
      <c r="J46" s="201"/>
      <c r="K46" s="201"/>
      <c r="L46" s="390"/>
      <c r="M46" s="242"/>
      <c r="N46" s="4"/>
    </row>
    <row r="47" spans="1:14" ht="12.75">
      <c r="A47" s="150" t="s">
        <v>143</v>
      </c>
      <c r="B47" s="333">
        <v>8781</v>
      </c>
      <c r="C47" s="337">
        <v>5517</v>
      </c>
      <c r="D47" s="340">
        <f t="shared" si="3"/>
        <v>14298</v>
      </c>
      <c r="F47" s="111" t="s">
        <v>143</v>
      </c>
      <c r="G47" s="235">
        <f t="shared" si="1"/>
        <v>14298</v>
      </c>
      <c r="H47" s="237">
        <v>21799</v>
      </c>
      <c r="I47" s="124">
        <f t="shared" si="2"/>
        <v>0.6559016468645351</v>
      </c>
      <c r="J47" s="201"/>
      <c r="K47" s="201"/>
      <c r="L47" s="390"/>
      <c r="M47" s="242"/>
      <c r="N47" s="4"/>
    </row>
    <row r="48" spans="1:14" ht="12.75">
      <c r="A48" s="150" t="s">
        <v>144</v>
      </c>
      <c r="B48" s="333">
        <v>10018</v>
      </c>
      <c r="C48" s="337">
        <v>6411</v>
      </c>
      <c r="D48" s="340">
        <f t="shared" si="3"/>
        <v>16429</v>
      </c>
      <c r="F48" s="111" t="s">
        <v>144</v>
      </c>
      <c r="G48" s="235">
        <f>D48</f>
        <v>16429</v>
      </c>
      <c r="H48" s="238">
        <v>43154</v>
      </c>
      <c r="I48" s="124">
        <f t="shared" si="2"/>
        <v>0.380706307642397</v>
      </c>
      <c r="J48" s="201"/>
      <c r="K48" s="201"/>
      <c r="L48" s="391"/>
      <c r="M48" s="294"/>
      <c r="N48" s="4"/>
    </row>
    <row r="49" spans="1:12" ht="13.5" thickBot="1">
      <c r="A49" s="151" t="s">
        <v>5</v>
      </c>
      <c r="B49" s="334">
        <v>53641</v>
      </c>
      <c r="C49" s="338">
        <v>29374</v>
      </c>
      <c r="D49" s="340">
        <f t="shared" si="3"/>
        <v>83015</v>
      </c>
      <c r="F49" s="112" t="s">
        <v>5</v>
      </c>
      <c r="G49" s="235">
        <f>D49</f>
        <v>83015</v>
      </c>
      <c r="H49" s="239">
        <v>312513</v>
      </c>
      <c r="I49" s="124">
        <f t="shared" si="2"/>
        <v>0.2656369495029007</v>
      </c>
      <c r="J49" s="201"/>
      <c r="K49" s="201"/>
      <c r="L49" s="243"/>
    </row>
    <row r="50" spans="1:19" s="114" customFormat="1" ht="13.5" thickBot="1">
      <c r="A50" s="152" t="s">
        <v>9</v>
      </c>
      <c r="B50" s="335">
        <f>SUM(B42:B49)</f>
        <v>144873</v>
      </c>
      <c r="C50" s="339">
        <f>SUM(C42:C49)</f>
        <v>93586</v>
      </c>
      <c r="D50" s="412">
        <f>SUM(D42:D49)</f>
        <v>238459</v>
      </c>
      <c r="F50" s="117" t="s">
        <v>9</v>
      </c>
      <c r="G50" s="240">
        <f>SUM(G42:G49)</f>
        <v>238459</v>
      </c>
      <c r="H50" s="247">
        <f>SUM(H42:H49)</f>
        <v>494196</v>
      </c>
      <c r="I50" s="125">
        <f>SUM(G50/H50)</f>
        <v>0.48251908149802913</v>
      </c>
      <c r="J50" s="244"/>
      <c r="K50" s="244"/>
      <c r="L50" s="243"/>
      <c r="O50" s="94"/>
      <c r="P50" s="94"/>
      <c r="Q50" s="94"/>
      <c r="R50" s="94"/>
      <c r="S50" s="94"/>
    </row>
    <row r="51" spans="1:12" ht="12.75">
      <c r="A51" s="114"/>
      <c r="B51" s="114"/>
      <c r="C51" s="114"/>
      <c r="D51" s="114"/>
      <c r="J51" s="118"/>
      <c r="K51" s="114"/>
      <c r="L51" s="114"/>
    </row>
    <row r="52" spans="1:12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</row>
    <row r="53" spans="5:12" ht="12.75">
      <c r="E53" s="114"/>
      <c r="F53" s="114"/>
      <c r="G53" s="114"/>
      <c r="H53" s="114"/>
      <c r="I53" s="114"/>
      <c r="J53" s="114"/>
      <c r="K53" s="114"/>
      <c r="L53" s="114"/>
    </row>
    <row r="54" spans="1:12" ht="12.75">
      <c r="A54" s="114"/>
      <c r="B54" s="114"/>
      <c r="C54" s="114"/>
      <c r="D54" s="118"/>
      <c r="E54" s="114"/>
      <c r="F54" s="114"/>
      <c r="G54" s="114"/>
      <c r="H54" s="114"/>
      <c r="I54" s="114"/>
      <c r="J54" s="114"/>
      <c r="K54" s="114"/>
      <c r="L54" s="114"/>
    </row>
    <row r="55" spans="1:12" ht="12.7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</row>
    <row r="56" spans="1:12" ht="12.7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</row>
    <row r="57" spans="1:11" ht="15.75">
      <c r="A57" s="917" t="s">
        <v>17</v>
      </c>
      <c r="B57" s="917"/>
      <c r="C57" s="917"/>
      <c r="D57" s="917"/>
      <c r="E57" s="917"/>
      <c r="F57" s="917"/>
      <c r="G57" s="917"/>
      <c r="H57" s="917"/>
      <c r="I57" s="917"/>
      <c r="J57" s="119"/>
      <c r="K57" s="119"/>
    </row>
    <row r="58" spans="1:12" ht="15.75">
      <c r="A58" s="119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</row>
    <row r="59" spans="1:12" ht="15.75">
      <c r="A59" s="119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</row>
    <row r="60" spans="1:11" ht="15.75">
      <c r="A60" s="931" t="s">
        <v>377</v>
      </c>
      <c r="B60" s="931"/>
      <c r="C60" s="931"/>
      <c r="D60" s="931"/>
      <c r="E60" s="931"/>
      <c r="F60" s="931"/>
      <c r="G60" s="931"/>
      <c r="H60" s="931"/>
      <c r="I60" s="931"/>
      <c r="J60" s="931"/>
      <c r="K60" s="122">
        <f>I50</f>
        <v>0.48251908149802913</v>
      </c>
    </row>
    <row r="61" spans="1:12" ht="15.75">
      <c r="A61" s="115"/>
      <c r="I61" s="123"/>
      <c r="J61" s="114"/>
      <c r="K61" s="114"/>
      <c r="L61" s="120"/>
    </row>
    <row r="62" spans="1:12" ht="15.75">
      <c r="A62" s="917" t="s">
        <v>378</v>
      </c>
      <c r="B62" s="917"/>
      <c r="C62" s="917"/>
      <c r="D62" s="917"/>
      <c r="E62" s="917"/>
      <c r="F62" s="917"/>
      <c r="G62" s="917"/>
      <c r="H62" s="917"/>
      <c r="I62" s="917"/>
      <c r="J62" s="932">
        <v>195000</v>
      </c>
      <c r="K62" s="932"/>
      <c r="L62" s="932"/>
    </row>
    <row r="63" spans="1:12" ht="15.75">
      <c r="A63" s="214"/>
      <c r="B63" s="119"/>
      <c r="C63" s="119"/>
      <c r="D63" s="119"/>
      <c r="E63" s="119"/>
      <c r="F63" s="119"/>
      <c r="G63" s="119"/>
      <c r="H63" s="119"/>
      <c r="I63" s="119"/>
      <c r="J63" s="121"/>
      <c r="K63" s="121"/>
      <c r="L63" s="121"/>
    </row>
    <row r="64" spans="1:12" ht="15.75">
      <c r="A64" s="931" t="s">
        <v>379</v>
      </c>
      <c r="B64" s="931"/>
      <c r="C64" s="931"/>
      <c r="D64" s="931"/>
      <c r="E64" s="931"/>
      <c r="F64" s="931"/>
      <c r="G64" s="931"/>
      <c r="H64" s="931"/>
      <c r="I64" s="931"/>
      <c r="J64" s="931"/>
      <c r="K64" s="933">
        <f>J62/H49</f>
        <v>0.6239740426798245</v>
      </c>
      <c r="L64" s="933"/>
    </row>
    <row r="65" ht="12.75">
      <c r="I65" s="114"/>
    </row>
  </sheetData>
  <sheetProtection selectLockedCells="1"/>
  <mergeCells count="26">
    <mergeCell ref="G4:G5"/>
    <mergeCell ref="H4:H5"/>
    <mergeCell ref="A21:B21"/>
    <mergeCell ref="A4:A5"/>
    <mergeCell ref="B4:B5"/>
    <mergeCell ref="C4:C5"/>
    <mergeCell ref="D4:E4"/>
    <mergeCell ref="F4:F5"/>
    <mergeCell ref="D15:E15"/>
    <mergeCell ref="F40:F41"/>
    <mergeCell ref="A64:J64"/>
    <mergeCell ref="A60:J60"/>
    <mergeCell ref="A62:I62"/>
    <mergeCell ref="J62:L62"/>
    <mergeCell ref="K64:L64"/>
    <mergeCell ref="J40:J41"/>
    <mergeCell ref="E32:J34"/>
    <mergeCell ref="A57:I57"/>
    <mergeCell ref="I40:I41"/>
    <mergeCell ref="K40:K41"/>
    <mergeCell ref="A40:A41"/>
    <mergeCell ref="B40:B41"/>
    <mergeCell ref="C40:C41"/>
    <mergeCell ref="D40:D41"/>
    <mergeCell ref="G40:G41"/>
    <mergeCell ref="H40:H41"/>
  </mergeCells>
  <printOptions/>
  <pageMargins left="0.7874015748031497" right="0.7874015748031497" top="0.7874015748031497" bottom="0.5905511811023623" header="0.5118110236220472" footer="0.31496062992125984"/>
  <pageSetup horizontalDpi="300" verticalDpi="300" orientation="landscape" paperSize="9" scale="88" r:id="rId1"/>
  <headerFooter alignWithMargins="0">
    <oddFooter>&amp;L&amp;8&amp;D&amp;RTAB_13.XLS</oddFooter>
  </headerFooter>
  <rowBreaks count="1" manualBreakCount="1">
    <brk id="3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31"/>
  <sheetViews>
    <sheetView workbookViewId="0" topLeftCell="A22">
      <selection activeCell="H57" sqref="H57"/>
    </sheetView>
  </sheetViews>
  <sheetFormatPr defaultColWidth="9.00390625" defaultRowHeight="12.75"/>
  <cols>
    <col min="1" max="1" width="43.625" style="688" customWidth="1"/>
    <col min="2" max="2" width="26.875" style="667" customWidth="1"/>
    <col min="3" max="3" width="11.75390625" style="667" customWidth="1"/>
    <col min="4" max="4" width="10.75390625" style="667" customWidth="1"/>
    <col min="5" max="5" width="13.375" style="667" bestFit="1" customWidth="1"/>
    <col min="6" max="6" width="13.375" style="778" customWidth="1"/>
    <col min="7" max="7" width="11.125" style="778" customWidth="1"/>
    <col min="8" max="9" width="10.625" style="778" customWidth="1"/>
    <col min="10" max="10" width="10.625" style="779" customWidth="1"/>
    <col min="11" max="11" width="13.375" style="778" customWidth="1"/>
    <col min="12" max="16384" width="9.125" style="667" customWidth="1"/>
  </cols>
  <sheetData>
    <row r="1" spans="1:11" s="666" customFormat="1" ht="15">
      <c r="A1" s="665" t="s">
        <v>273</v>
      </c>
      <c r="D1" s="692">
        <v>2013</v>
      </c>
      <c r="F1" s="776"/>
      <c r="G1" s="776"/>
      <c r="H1" s="776"/>
      <c r="I1" s="776"/>
      <c r="J1" s="777"/>
      <c r="K1" s="776"/>
    </row>
    <row r="2" spans="1:5" ht="14.25" customHeight="1">
      <c r="A2" s="953" t="s">
        <v>274</v>
      </c>
      <c r="B2" s="955"/>
      <c r="C2" s="954"/>
      <c r="D2" s="959">
        <f>D3+D4</f>
        <v>8</v>
      </c>
      <c r="E2" s="960"/>
    </row>
    <row r="3" spans="1:5" ht="28.5" customHeight="1">
      <c r="A3" s="976" t="s">
        <v>275</v>
      </c>
      <c r="B3" s="953" t="s">
        <v>276</v>
      </c>
      <c r="C3" s="954"/>
      <c r="D3" s="958">
        <v>1</v>
      </c>
      <c r="E3" s="958"/>
    </row>
    <row r="4" spans="1:5" ht="15" customHeight="1">
      <c r="A4" s="976"/>
      <c r="B4" s="953" t="s">
        <v>277</v>
      </c>
      <c r="C4" s="954"/>
      <c r="D4" s="958">
        <v>7</v>
      </c>
      <c r="E4" s="958"/>
    </row>
    <row r="5" spans="1:5" ht="28.5" customHeight="1">
      <c r="A5" s="953" t="s">
        <v>278</v>
      </c>
      <c r="B5" s="955"/>
      <c r="C5" s="954"/>
      <c r="D5" s="958">
        <f>'TAB I'!B31</f>
        <v>23012</v>
      </c>
      <c r="E5" s="958"/>
    </row>
    <row r="6" spans="1:5" ht="25.5" customHeight="1">
      <c r="A6" s="953" t="s">
        <v>279</v>
      </c>
      <c r="B6" s="955"/>
      <c r="C6" s="954"/>
      <c r="D6" s="958">
        <v>3823</v>
      </c>
      <c r="E6" s="958"/>
    </row>
    <row r="7" ht="12.75">
      <c r="A7" s="668"/>
    </row>
    <row r="8" ht="12.75">
      <c r="A8" s="668"/>
    </row>
    <row r="9" spans="1:11" s="666" customFormat="1" ht="15">
      <c r="A9" s="665" t="s">
        <v>280</v>
      </c>
      <c r="F9" s="776"/>
      <c r="G9" s="776"/>
      <c r="H9" s="776"/>
      <c r="I9" s="776"/>
      <c r="J9" s="777"/>
      <c r="K9" s="776"/>
    </row>
    <row r="10" ht="12.75">
      <c r="A10" s="668"/>
    </row>
    <row r="11" spans="1:11" s="666" customFormat="1" ht="15">
      <c r="A11" s="665" t="s">
        <v>281</v>
      </c>
      <c r="E11" s="819"/>
      <c r="F11" s="779"/>
      <c r="G11" s="777"/>
      <c r="H11" s="776"/>
      <c r="I11" s="776"/>
      <c r="J11" s="777"/>
      <c r="K11" s="776"/>
    </row>
    <row r="12" spans="1:7" ht="12.75">
      <c r="A12" s="951" t="s">
        <v>282</v>
      </c>
      <c r="B12" s="951"/>
      <c r="C12" s="951"/>
      <c r="D12" s="956">
        <f>'TAB III'!F32+'TAB III'!L9+'TAB III'!M32+'TAB III'!N58+'TAB III'!H77</f>
        <v>683120</v>
      </c>
      <c r="E12" s="957"/>
      <c r="F12" s="779"/>
      <c r="G12" s="777"/>
    </row>
    <row r="13" spans="1:7" ht="12.75">
      <c r="A13" s="951" t="s">
        <v>283</v>
      </c>
      <c r="B13" s="951"/>
      <c r="C13" s="951"/>
      <c r="D13" s="956">
        <f>'TAB III'!C32+'TAB III'!D32+'TAB III'!K32+'TAB III'!I58+'TAB III'!D77+32</f>
        <v>15885</v>
      </c>
      <c r="E13" s="957"/>
      <c r="F13" s="779"/>
      <c r="G13" s="779"/>
    </row>
    <row r="14" spans="1:6" ht="12.75">
      <c r="A14" s="951" t="s">
        <v>284</v>
      </c>
      <c r="B14" s="951"/>
      <c r="C14" s="951"/>
      <c r="D14" s="956">
        <f>'TAB III'!E32+'TAB III'!L32+'TAB III'!M58+'TAB III'!F77</f>
        <v>4233</v>
      </c>
      <c r="E14" s="957"/>
      <c r="F14" s="779"/>
    </row>
    <row r="15" spans="1:7" ht="12.75">
      <c r="A15" s="668"/>
      <c r="D15" s="669"/>
      <c r="E15" s="669"/>
      <c r="F15" s="779"/>
      <c r="G15" s="779"/>
    </row>
    <row r="16" spans="1:11" s="666" customFormat="1" ht="15">
      <c r="A16" s="665" t="s">
        <v>285</v>
      </c>
      <c r="D16" s="670"/>
      <c r="E16" s="670"/>
      <c r="F16" s="777"/>
      <c r="G16" s="777"/>
      <c r="H16" s="776"/>
      <c r="I16" s="776"/>
      <c r="J16" s="777"/>
      <c r="K16" s="776"/>
    </row>
    <row r="17" spans="1:5" ht="12.75">
      <c r="A17" s="953" t="s">
        <v>286</v>
      </c>
      <c r="B17" s="955"/>
      <c r="C17" s="954"/>
      <c r="D17" s="956">
        <f>D18+D19+D20</f>
        <v>1102</v>
      </c>
      <c r="E17" s="957"/>
    </row>
    <row r="18" spans="1:5" ht="12.75">
      <c r="A18" s="976" t="s">
        <v>275</v>
      </c>
      <c r="B18" s="953" t="s">
        <v>287</v>
      </c>
      <c r="C18" s="954"/>
      <c r="D18" s="956">
        <f>'TAB III'!B58+'TAB III'!E58+'TAB III'!H58</f>
        <v>718</v>
      </c>
      <c r="E18" s="957"/>
    </row>
    <row r="19" spans="1:5" ht="12.75">
      <c r="A19" s="976"/>
      <c r="B19" s="953" t="s">
        <v>288</v>
      </c>
      <c r="C19" s="954"/>
      <c r="D19" s="956">
        <f>'TAB III'!C58+'TAB III'!F58</f>
        <v>149</v>
      </c>
      <c r="E19" s="957"/>
    </row>
    <row r="20" spans="1:5" ht="12.75">
      <c r="A20" s="976"/>
      <c r="B20" s="953" t="s">
        <v>170</v>
      </c>
      <c r="C20" s="954"/>
      <c r="D20" s="956">
        <f>'TAB III'!D58+'TAB III'!G58</f>
        <v>235</v>
      </c>
      <c r="E20" s="957"/>
    </row>
    <row r="21" spans="1:5" ht="12.75">
      <c r="A21" s="953" t="s">
        <v>289</v>
      </c>
      <c r="B21" s="955"/>
      <c r="C21" s="954"/>
      <c r="D21" s="956">
        <f>D17+32</f>
        <v>1134</v>
      </c>
      <c r="E21" s="957"/>
    </row>
    <row r="22" spans="1:5" ht="12.75">
      <c r="A22" s="668"/>
      <c r="D22" s="669"/>
      <c r="E22" s="669"/>
    </row>
    <row r="23" spans="1:5" ht="14.25">
      <c r="A23" s="665" t="s">
        <v>290</v>
      </c>
      <c r="D23" s="669"/>
      <c r="E23" s="669"/>
    </row>
    <row r="24" spans="1:5" ht="12.75">
      <c r="A24" s="953" t="s">
        <v>171</v>
      </c>
      <c r="B24" s="955"/>
      <c r="C24" s="954"/>
      <c r="D24" s="956">
        <f>'TAB III'!F42</f>
        <v>727</v>
      </c>
      <c r="E24" s="957"/>
    </row>
    <row r="25" spans="1:10" ht="12.75">
      <c r="A25" s="953" t="s">
        <v>291</v>
      </c>
      <c r="B25" s="955"/>
      <c r="C25" s="954"/>
      <c r="D25" s="956">
        <f>'TAB III'!C42+'TAB III'!D42</f>
        <v>580</v>
      </c>
      <c r="E25" s="957"/>
      <c r="J25" s="777"/>
    </row>
    <row r="26" spans="1:10" ht="12.75">
      <c r="A26" s="668"/>
      <c r="J26" s="777"/>
    </row>
    <row r="27" spans="1:11" s="666" customFormat="1" ht="15">
      <c r="A27" s="665" t="s">
        <v>292</v>
      </c>
      <c r="F27" s="778"/>
      <c r="G27" s="778"/>
      <c r="H27" s="778"/>
      <c r="I27" s="776"/>
      <c r="J27" s="777"/>
      <c r="K27" s="776"/>
    </row>
    <row r="28" spans="1:10" ht="12.75">
      <c r="A28" s="979"/>
      <c r="B28" s="945" t="s">
        <v>293</v>
      </c>
      <c r="C28" s="946"/>
      <c r="D28" s="946"/>
      <c r="E28" s="947"/>
      <c r="J28" s="777"/>
    </row>
    <row r="29" spans="1:10" ht="51">
      <c r="A29" s="980"/>
      <c r="C29" s="693" t="s">
        <v>294</v>
      </c>
      <c r="D29" s="671" t="s">
        <v>172</v>
      </c>
      <c r="E29" s="671" t="s">
        <v>9</v>
      </c>
      <c r="J29" s="777"/>
    </row>
    <row r="30" spans="1:10" ht="12.75">
      <c r="A30" s="694" t="s">
        <v>13</v>
      </c>
      <c r="B30" s="695"/>
      <c r="C30" s="681">
        <f>C31+C32+C33</f>
        <v>0</v>
      </c>
      <c r="D30" s="441">
        <f>SUM(D31:D33)</f>
        <v>126</v>
      </c>
      <c r="E30" s="441">
        <f>SUM(C30:D30)</f>
        <v>126</v>
      </c>
      <c r="J30" s="777"/>
    </row>
    <row r="31" spans="1:10" ht="12.75">
      <c r="A31" s="978" t="s">
        <v>275</v>
      </c>
      <c r="B31" s="694" t="s">
        <v>295</v>
      </c>
      <c r="C31" s="696"/>
      <c r="D31" s="697">
        <v>25</v>
      </c>
      <c r="E31" s="441">
        <f>SUM(C31:D31)</f>
        <v>25</v>
      </c>
      <c r="J31" s="777"/>
    </row>
    <row r="32" spans="1:10" ht="12.75">
      <c r="A32" s="976"/>
      <c r="B32" s="694" t="s">
        <v>296</v>
      </c>
      <c r="C32" s="696"/>
      <c r="D32" s="697">
        <v>62</v>
      </c>
      <c r="E32" s="441">
        <f>SUM(C32:D32)</f>
        <v>62</v>
      </c>
      <c r="J32" s="777"/>
    </row>
    <row r="33" spans="1:10" ht="12.75">
      <c r="A33" s="976"/>
      <c r="B33" s="694" t="s">
        <v>297</v>
      </c>
      <c r="C33" s="696"/>
      <c r="D33" s="697">
        <v>39</v>
      </c>
      <c r="E33" s="441">
        <f>SUM(C33:D33)</f>
        <v>39</v>
      </c>
      <c r="J33" s="777"/>
    </row>
    <row r="34" spans="1:5" ht="12.75">
      <c r="A34" s="668"/>
      <c r="E34" s="673"/>
    </row>
    <row r="35" ht="12.75">
      <c r="A35" s="668"/>
    </row>
    <row r="36" spans="1:11" s="666" customFormat="1" ht="15">
      <c r="A36" s="665" t="s">
        <v>298</v>
      </c>
      <c r="F36" s="776"/>
      <c r="G36" s="776"/>
      <c r="H36" s="776"/>
      <c r="I36" s="776"/>
      <c r="J36" s="777"/>
      <c r="K36" s="776"/>
    </row>
    <row r="37" spans="1:5" ht="38.25">
      <c r="A37" s="951"/>
      <c r="B37" s="951"/>
      <c r="C37" s="951"/>
      <c r="D37" s="672" t="s">
        <v>120</v>
      </c>
      <c r="E37" s="672" t="s">
        <v>299</v>
      </c>
    </row>
    <row r="38" spans="1:5" ht="12.75">
      <c r="A38" s="951" t="s">
        <v>300</v>
      </c>
      <c r="B38" s="951"/>
      <c r="C38" s="951"/>
      <c r="D38" s="674">
        <f>'TAB I'!J15</f>
        <v>72</v>
      </c>
      <c r="E38" s="675">
        <f>D38</f>
        <v>72</v>
      </c>
    </row>
    <row r="39" spans="1:5" ht="12.75">
      <c r="A39" s="978" t="s">
        <v>122</v>
      </c>
      <c r="B39" s="951" t="s">
        <v>301</v>
      </c>
      <c r="C39" s="951"/>
      <c r="D39" s="674">
        <f>'TAB I'!B15+'TAB I'!C15</f>
        <v>37</v>
      </c>
      <c r="E39" s="675">
        <f aca="true" t="shared" si="0" ref="E39:E44">D39</f>
        <v>37</v>
      </c>
    </row>
    <row r="40" spans="1:5" ht="12.75">
      <c r="A40" s="976"/>
      <c r="B40" s="951" t="s">
        <v>302</v>
      </c>
      <c r="C40" s="951"/>
      <c r="D40" s="674">
        <f>'TAB I'!B15</f>
        <v>18</v>
      </c>
      <c r="E40" s="675">
        <f t="shared" si="0"/>
        <v>18</v>
      </c>
    </row>
    <row r="41" spans="1:5" ht="12.75">
      <c r="A41" s="976"/>
      <c r="B41" s="951" t="s">
        <v>303</v>
      </c>
      <c r="C41" s="951"/>
      <c r="D41" s="674">
        <f>'TAB I'!D15+'TAB I'!E15</f>
        <v>1</v>
      </c>
      <c r="E41" s="675">
        <f t="shared" si="0"/>
        <v>1</v>
      </c>
    </row>
    <row r="42" spans="1:5" ht="12.75">
      <c r="A42" s="976"/>
      <c r="B42" s="951" t="s">
        <v>304</v>
      </c>
      <c r="C42" s="951"/>
      <c r="D42" s="674">
        <f>'TAB I'!D15</f>
        <v>1</v>
      </c>
      <c r="E42" s="675">
        <f t="shared" si="0"/>
        <v>1</v>
      </c>
    </row>
    <row r="43" spans="1:5" ht="12.75">
      <c r="A43" s="976"/>
      <c r="B43" s="951" t="s">
        <v>305</v>
      </c>
      <c r="C43" s="951"/>
      <c r="D43" s="674">
        <f>'TAB I'!F15+'TAB I'!G15</f>
        <v>32</v>
      </c>
      <c r="E43" s="675">
        <f t="shared" si="0"/>
        <v>32</v>
      </c>
    </row>
    <row r="44" spans="1:5" ht="12.75">
      <c r="A44" s="976"/>
      <c r="B44" s="951" t="s">
        <v>306</v>
      </c>
      <c r="C44" s="951"/>
      <c r="D44" s="674">
        <f>'TAB I'!F15</f>
        <v>12</v>
      </c>
      <c r="E44" s="675">
        <f t="shared" si="0"/>
        <v>12</v>
      </c>
    </row>
    <row r="45" spans="1:4" ht="12.75">
      <c r="A45" s="676"/>
      <c r="B45" s="642"/>
      <c r="C45" s="642"/>
      <c r="D45" s="642"/>
    </row>
    <row r="46" spans="1:4" ht="12.75">
      <c r="A46" s="676"/>
      <c r="B46" s="642"/>
      <c r="C46" s="642"/>
      <c r="D46" s="642"/>
    </row>
    <row r="47" spans="1:4" ht="12.75">
      <c r="A47" s="676"/>
      <c r="B47" s="642"/>
      <c r="C47" s="642"/>
      <c r="D47" s="642"/>
    </row>
    <row r="48" ht="12.75">
      <c r="A48" s="668"/>
    </row>
    <row r="49" spans="1:11" s="666" customFormat="1" ht="15.75">
      <c r="A49" s="677" t="s">
        <v>307</v>
      </c>
      <c r="F49" s="776"/>
      <c r="G49" s="776"/>
      <c r="H49" s="776"/>
      <c r="I49" s="776"/>
      <c r="J49" s="777"/>
      <c r="K49" s="776"/>
    </row>
    <row r="50" spans="1:11" s="666" customFormat="1" ht="15">
      <c r="A50" s="665"/>
      <c r="F50" s="776"/>
      <c r="G50" s="776"/>
      <c r="H50" s="776"/>
      <c r="I50" s="776"/>
      <c r="J50" s="777"/>
      <c r="K50" s="776"/>
    </row>
    <row r="51" spans="1:11" s="666" customFormat="1" ht="15">
      <c r="A51" s="665" t="s">
        <v>308</v>
      </c>
      <c r="F51" s="776"/>
      <c r="G51" s="776"/>
      <c r="H51" s="776"/>
      <c r="I51" s="776"/>
      <c r="J51" s="777"/>
      <c r="K51" s="776"/>
    </row>
    <row r="52" spans="1:11" s="679" customFormat="1" ht="45" customHeight="1">
      <c r="A52" s="952"/>
      <c r="B52" s="952"/>
      <c r="C52" s="952"/>
      <c r="D52" s="678" t="s">
        <v>362</v>
      </c>
      <c r="E52" s="678" t="s">
        <v>363</v>
      </c>
      <c r="F52" s="778"/>
      <c r="G52" s="778"/>
      <c r="H52" s="778"/>
      <c r="I52" s="778"/>
      <c r="J52" s="779"/>
      <c r="K52" s="778"/>
    </row>
    <row r="53" spans="1:5" ht="12.75">
      <c r="A53" s="951" t="s">
        <v>220</v>
      </c>
      <c r="B53" s="951"/>
      <c r="C53" s="951"/>
      <c r="D53" s="674">
        <v>6</v>
      </c>
      <c r="E53" s="674">
        <v>5</v>
      </c>
    </row>
    <row r="54" spans="1:5" ht="12.75">
      <c r="A54" s="951" t="s">
        <v>309</v>
      </c>
      <c r="B54" s="951"/>
      <c r="C54" s="951"/>
      <c r="D54" s="674">
        <v>74</v>
      </c>
      <c r="E54" s="674">
        <v>50</v>
      </c>
    </row>
    <row r="55" ht="12.75">
      <c r="A55" s="668"/>
    </row>
    <row r="56" spans="1:11" s="666" customFormat="1" ht="15">
      <c r="A56" s="665" t="s">
        <v>310</v>
      </c>
      <c r="F56" s="776"/>
      <c r="G56" s="776"/>
      <c r="H56" s="778"/>
      <c r="I56" s="776"/>
      <c r="J56" s="777"/>
      <c r="K56" s="776"/>
    </row>
    <row r="57" spans="1:11" s="679" customFormat="1" ht="22.5">
      <c r="A57" s="975"/>
      <c r="B57" s="975"/>
      <c r="C57" s="680" t="s">
        <v>362</v>
      </c>
      <c r="D57" s="680" t="s">
        <v>363</v>
      </c>
      <c r="E57" s="680" t="s">
        <v>13</v>
      </c>
      <c r="F57" s="778"/>
      <c r="G57" s="778"/>
      <c r="H57" s="778"/>
      <c r="I57" s="778"/>
      <c r="J57" s="778"/>
      <c r="K57" s="778"/>
    </row>
    <row r="58" spans="1:11" ht="12.75">
      <c r="A58" s="970" t="s">
        <v>311</v>
      </c>
      <c r="B58" s="970"/>
      <c r="C58" s="698">
        <v>439</v>
      </c>
      <c r="D58" s="699">
        <v>489</v>
      </c>
      <c r="E58" s="439">
        <f>SUM(C58:D58)</f>
        <v>928</v>
      </c>
      <c r="F58" s="780"/>
      <c r="G58" s="780"/>
      <c r="H58" s="780"/>
      <c r="I58" s="781"/>
      <c r="J58" s="781"/>
      <c r="K58" s="780"/>
    </row>
    <row r="59" spans="1:11" ht="25.5">
      <c r="A59" s="976" t="s">
        <v>312</v>
      </c>
      <c r="B59" s="681" t="s">
        <v>313</v>
      </c>
      <c r="C59" s="700">
        <v>74</v>
      </c>
      <c r="D59" s="700">
        <v>266</v>
      </c>
      <c r="E59" s="440">
        <f aca="true" t="shared" si="1" ref="E59:E64">SUM(C59:D59)</f>
        <v>340</v>
      </c>
      <c r="F59" s="780"/>
      <c r="G59" s="780"/>
      <c r="H59" s="780"/>
      <c r="I59" s="781"/>
      <c r="J59" s="781"/>
      <c r="K59" s="780"/>
    </row>
    <row r="60" spans="1:11" ht="12.75">
      <c r="A60" s="976"/>
      <c r="B60" s="681" t="s">
        <v>314</v>
      </c>
      <c r="C60" s="698">
        <v>439</v>
      </c>
      <c r="D60" s="698">
        <v>377</v>
      </c>
      <c r="E60" s="439">
        <f t="shared" si="1"/>
        <v>816</v>
      </c>
      <c r="F60" s="782"/>
      <c r="G60" s="780"/>
      <c r="H60" s="780"/>
      <c r="I60" s="781"/>
      <c r="J60" s="781"/>
      <c r="K60" s="780"/>
    </row>
    <row r="61" spans="1:11" ht="12.75">
      <c r="A61" s="970" t="s">
        <v>315</v>
      </c>
      <c r="B61" s="970"/>
      <c r="C61" s="698">
        <v>26</v>
      </c>
      <c r="D61" s="698">
        <v>161</v>
      </c>
      <c r="E61" s="439">
        <f t="shared" si="1"/>
        <v>187</v>
      </c>
      <c r="F61" s="780"/>
      <c r="G61" s="780"/>
      <c r="H61" s="780"/>
      <c r="I61" s="781"/>
      <c r="J61" s="781"/>
      <c r="K61" s="780"/>
    </row>
    <row r="62" spans="1:11" ht="25.5">
      <c r="A62" s="976" t="s">
        <v>312</v>
      </c>
      <c r="B62" s="681" t="s">
        <v>316</v>
      </c>
      <c r="C62" s="700"/>
      <c r="D62" s="700"/>
      <c r="E62" s="440"/>
      <c r="F62" s="780"/>
      <c r="G62" s="780"/>
      <c r="H62" s="780"/>
      <c r="I62" s="781"/>
      <c r="J62" s="781"/>
      <c r="K62" s="780"/>
    </row>
    <row r="63" spans="1:11" ht="12.75">
      <c r="A63" s="976"/>
      <c r="B63" s="681" t="s">
        <v>317</v>
      </c>
      <c r="C63" s="698">
        <v>26</v>
      </c>
      <c r="D63" s="698">
        <v>154</v>
      </c>
      <c r="E63" s="439">
        <f t="shared" si="1"/>
        <v>180</v>
      </c>
      <c r="F63" s="780"/>
      <c r="G63" s="780"/>
      <c r="H63" s="780"/>
      <c r="I63" s="781"/>
      <c r="J63" s="781"/>
      <c r="K63" s="780"/>
    </row>
    <row r="64" spans="1:11" s="673" customFormat="1" ht="12.75">
      <c r="A64" s="977" t="s">
        <v>318</v>
      </c>
      <c r="B64" s="977"/>
      <c r="C64" s="699">
        <v>114483</v>
      </c>
      <c r="D64" s="699">
        <v>77015</v>
      </c>
      <c r="E64" s="441">
        <f t="shared" si="1"/>
        <v>191498</v>
      </c>
      <c r="F64" s="781"/>
      <c r="G64" s="781"/>
      <c r="H64" s="781"/>
      <c r="I64" s="781"/>
      <c r="J64" s="781"/>
      <c r="K64" s="781"/>
    </row>
    <row r="65" spans="1:11" ht="12.75">
      <c r="A65" s="668"/>
      <c r="F65" s="780"/>
      <c r="G65" s="780"/>
      <c r="H65" s="780"/>
      <c r="I65" s="780"/>
      <c r="J65" s="781"/>
      <c r="K65" s="780"/>
    </row>
    <row r="66" spans="1:11" s="666" customFormat="1" ht="15">
      <c r="A66" s="665" t="s">
        <v>319</v>
      </c>
      <c r="F66" s="783"/>
      <c r="G66" s="783"/>
      <c r="H66" s="783"/>
      <c r="I66" s="783"/>
      <c r="J66" s="784"/>
      <c r="K66" s="783"/>
    </row>
    <row r="67" spans="1:11" ht="22.5">
      <c r="A67" s="951"/>
      <c r="B67" s="951"/>
      <c r="C67" s="680" t="s">
        <v>362</v>
      </c>
      <c r="D67" s="678" t="s">
        <v>363</v>
      </c>
      <c r="E67" s="678" t="s">
        <v>13</v>
      </c>
      <c r="F67" s="780"/>
      <c r="G67" s="780"/>
      <c r="H67" s="780"/>
      <c r="I67" s="780"/>
      <c r="J67" s="781"/>
      <c r="K67" s="780"/>
    </row>
    <row r="68" spans="1:11" ht="12.75">
      <c r="A68" s="951" t="s">
        <v>184</v>
      </c>
      <c r="B68" s="951"/>
      <c r="C68" s="698"/>
      <c r="D68" s="698"/>
      <c r="E68" s="439"/>
      <c r="F68" s="780"/>
      <c r="G68" s="780"/>
      <c r="H68" s="780"/>
      <c r="I68" s="780"/>
      <c r="J68" s="781"/>
      <c r="K68" s="780"/>
    </row>
    <row r="69" spans="1:11" ht="12.75">
      <c r="A69" s="951" t="s">
        <v>185</v>
      </c>
      <c r="B69" s="951"/>
      <c r="C69" s="698">
        <v>1</v>
      </c>
      <c r="D69" s="698">
        <v>7</v>
      </c>
      <c r="E69" s="439">
        <f>SUM(C69:D69)</f>
        <v>8</v>
      </c>
      <c r="F69" s="780"/>
      <c r="G69" s="780"/>
      <c r="H69" s="780"/>
      <c r="I69" s="780"/>
      <c r="J69" s="781"/>
      <c r="K69" s="780"/>
    </row>
    <row r="70" spans="1:11" ht="12.75">
      <c r="A70" s="951" t="s">
        <v>227</v>
      </c>
      <c r="B70" s="951"/>
      <c r="C70" s="698"/>
      <c r="D70" s="698"/>
      <c r="E70" s="439"/>
      <c r="F70" s="780"/>
      <c r="G70" s="780"/>
      <c r="H70" s="780"/>
      <c r="I70" s="780"/>
      <c r="J70" s="781"/>
      <c r="K70" s="780"/>
    </row>
    <row r="71" spans="1:11" ht="12.75">
      <c r="A71" s="951" t="s">
        <v>228</v>
      </c>
      <c r="B71" s="951"/>
      <c r="C71" s="698">
        <v>6</v>
      </c>
      <c r="D71" s="698">
        <v>11</v>
      </c>
      <c r="E71" s="439">
        <f>SUM(C71:D71)</f>
        <v>17</v>
      </c>
      <c r="F71" s="780"/>
      <c r="G71" s="780"/>
      <c r="H71" s="780"/>
      <c r="I71" s="780"/>
      <c r="J71" s="781"/>
      <c r="K71" s="780"/>
    </row>
    <row r="72" spans="1:11" ht="12.75">
      <c r="A72" s="668"/>
      <c r="F72" s="780"/>
      <c r="G72" s="780"/>
      <c r="H72" s="780"/>
      <c r="I72" s="780"/>
      <c r="J72" s="781"/>
      <c r="K72" s="780"/>
    </row>
    <row r="73" spans="1:11" s="682" customFormat="1" ht="15.75">
      <c r="A73" s="677" t="s">
        <v>320</v>
      </c>
      <c r="F73" s="783"/>
      <c r="G73" s="783"/>
      <c r="H73" s="783"/>
      <c r="I73" s="783"/>
      <c r="J73" s="784"/>
      <c r="K73" s="783"/>
    </row>
    <row r="74" spans="1:11" s="682" customFormat="1" ht="15.75">
      <c r="A74" s="677"/>
      <c r="F74" s="776"/>
      <c r="G74" s="776"/>
      <c r="H74" s="776"/>
      <c r="I74" s="776"/>
      <c r="J74" s="777"/>
      <c r="K74" s="776"/>
    </row>
    <row r="75" spans="1:11" s="666" customFormat="1" ht="15">
      <c r="A75" s="665" t="s">
        <v>321</v>
      </c>
      <c r="F75" s="776"/>
      <c r="G75" s="776"/>
      <c r="H75" s="776"/>
      <c r="I75" s="776"/>
      <c r="J75" s="777"/>
      <c r="K75" s="776"/>
    </row>
    <row r="76" spans="1:5" ht="12.75">
      <c r="A76" s="951" t="s">
        <v>322</v>
      </c>
      <c r="B76" s="951"/>
      <c r="C76" s="951"/>
      <c r="D76" s="974">
        <f>'TAB IV'!B32</f>
        <v>27502</v>
      </c>
      <c r="E76" s="973"/>
    </row>
    <row r="77" spans="1:9" ht="12.75">
      <c r="A77" s="951" t="s">
        <v>323</v>
      </c>
      <c r="B77" s="951"/>
      <c r="C77" s="951"/>
      <c r="D77" s="973">
        <v>549</v>
      </c>
      <c r="E77" s="973"/>
      <c r="I77" s="776"/>
    </row>
    <row r="78" spans="1:5" ht="12.75">
      <c r="A78" s="951" t="s">
        <v>324</v>
      </c>
      <c r="B78" s="951"/>
      <c r="C78" s="951"/>
      <c r="D78" s="963" t="s">
        <v>365</v>
      </c>
      <c r="E78" s="963"/>
    </row>
    <row r="79" spans="1:5" ht="12.75">
      <c r="A79" s="951" t="s">
        <v>325</v>
      </c>
      <c r="B79" s="951"/>
      <c r="C79" s="951"/>
      <c r="D79" s="963" t="s">
        <v>364</v>
      </c>
      <c r="E79" s="963"/>
    </row>
    <row r="80" ht="12.75">
      <c r="A80" s="668"/>
    </row>
    <row r="81" spans="1:11" s="666" customFormat="1" ht="15">
      <c r="A81" s="665" t="s">
        <v>326</v>
      </c>
      <c r="F81" s="776"/>
      <c r="G81" s="776"/>
      <c r="H81" s="776"/>
      <c r="I81" s="776"/>
      <c r="J81" s="777"/>
      <c r="K81" s="776"/>
    </row>
    <row r="82" spans="1:5" ht="12.75" customHeight="1">
      <c r="A82" s="953" t="s">
        <v>327</v>
      </c>
      <c r="B82" s="955"/>
      <c r="C82" s="955"/>
      <c r="D82" s="954"/>
      <c r="E82" s="441">
        <f>E83+E84</f>
        <v>238459</v>
      </c>
    </row>
    <row r="83" spans="1:5" ht="12.75">
      <c r="A83" s="976" t="s">
        <v>275</v>
      </c>
      <c r="B83" s="951" t="s">
        <v>328</v>
      </c>
      <c r="C83" s="951"/>
      <c r="D83" s="951"/>
      <c r="E83" s="441">
        <f>'TAB IV'!B50</f>
        <v>144873</v>
      </c>
    </row>
    <row r="84" spans="1:7" ht="12.75">
      <c r="A84" s="976"/>
      <c r="B84" s="951" t="s">
        <v>329</v>
      </c>
      <c r="C84" s="951"/>
      <c r="D84" s="951"/>
      <c r="E84" s="441">
        <f>'TAB IV'!C50</f>
        <v>93586</v>
      </c>
      <c r="G84" s="779"/>
    </row>
    <row r="85" spans="1:13" ht="12.75" customHeight="1">
      <c r="A85" s="951" t="s">
        <v>330</v>
      </c>
      <c r="B85" s="951"/>
      <c r="C85" s="951"/>
      <c r="D85" s="951"/>
      <c r="E85" s="699">
        <v>2651</v>
      </c>
      <c r="G85" s="779"/>
      <c r="K85" s="779"/>
      <c r="M85" s="673"/>
    </row>
    <row r="86" spans="1:11" ht="12.75">
      <c r="A86" s="951" t="s">
        <v>331</v>
      </c>
      <c r="B86" s="951"/>
      <c r="C86" s="951"/>
      <c r="D86" s="951"/>
      <c r="E86" s="699">
        <f>'TAB IV'!D14</f>
        <v>754</v>
      </c>
      <c r="K86" s="779"/>
    </row>
    <row r="87" spans="1:11" ht="12.75">
      <c r="A87" s="970" t="s">
        <v>332</v>
      </c>
      <c r="B87" s="970"/>
      <c r="C87" s="951" t="s">
        <v>333</v>
      </c>
      <c r="D87" s="951"/>
      <c r="E87" s="699">
        <v>202</v>
      </c>
      <c r="K87" s="779"/>
    </row>
    <row r="88" spans="1:11" ht="12.75">
      <c r="A88" s="970"/>
      <c r="B88" s="970"/>
      <c r="C88" s="951" t="s">
        <v>334</v>
      </c>
      <c r="D88" s="951"/>
      <c r="E88" s="699">
        <v>424</v>
      </c>
      <c r="K88" s="779"/>
    </row>
    <row r="89" spans="1:11" ht="12.75">
      <c r="A89" s="970"/>
      <c r="B89" s="970"/>
      <c r="C89" s="951" t="s">
        <v>335</v>
      </c>
      <c r="D89" s="951"/>
      <c r="E89" s="699"/>
      <c r="K89" s="779"/>
    </row>
    <row r="90" spans="1:11" ht="12.75">
      <c r="A90" s="951" t="s">
        <v>336</v>
      </c>
      <c r="B90" s="951"/>
      <c r="C90" s="951"/>
      <c r="D90" s="951"/>
      <c r="E90" s="699">
        <v>1897</v>
      </c>
      <c r="K90" s="779"/>
    </row>
    <row r="91" spans="1:11" ht="12.75">
      <c r="A91" s="970" t="s">
        <v>332</v>
      </c>
      <c r="B91" s="970"/>
      <c r="C91" s="951" t="s">
        <v>333</v>
      </c>
      <c r="D91" s="951"/>
      <c r="E91" s="699">
        <v>834</v>
      </c>
      <c r="K91" s="779"/>
    </row>
    <row r="92" spans="1:11" ht="12.75">
      <c r="A92" s="970"/>
      <c r="B92" s="970"/>
      <c r="C92" s="951" t="s">
        <v>334</v>
      </c>
      <c r="D92" s="951"/>
      <c r="E92" s="699">
        <v>651</v>
      </c>
      <c r="G92" s="779"/>
      <c r="K92" s="779"/>
    </row>
    <row r="93" spans="1:15" ht="12.75">
      <c r="A93" s="970"/>
      <c r="B93" s="970"/>
      <c r="C93" s="951" t="s">
        <v>335</v>
      </c>
      <c r="D93" s="951"/>
      <c r="E93" s="699">
        <v>4</v>
      </c>
      <c r="K93" s="779"/>
      <c r="O93" s="673"/>
    </row>
    <row r="94" spans="1:11" ht="12.75">
      <c r="A94" s="971" t="s">
        <v>361</v>
      </c>
      <c r="B94" s="971"/>
      <c r="C94" s="971"/>
      <c r="D94" s="971"/>
      <c r="E94" s="699">
        <v>687</v>
      </c>
      <c r="K94" s="779"/>
    </row>
    <row r="95" spans="1:11" ht="12.75">
      <c r="A95" s="951" t="s">
        <v>337</v>
      </c>
      <c r="B95" s="951"/>
      <c r="C95" s="951"/>
      <c r="D95" s="951"/>
      <c r="E95" s="699">
        <v>6</v>
      </c>
      <c r="K95" s="779"/>
    </row>
    <row r="96" spans="1:11" ht="12.75">
      <c r="A96" s="972" t="s">
        <v>332</v>
      </c>
      <c r="B96" s="972"/>
      <c r="C96" s="951" t="s">
        <v>333</v>
      </c>
      <c r="D96" s="951"/>
      <c r="E96" s="699"/>
      <c r="K96" s="779"/>
    </row>
    <row r="97" spans="1:11" ht="12.75">
      <c r="A97" s="972"/>
      <c r="B97" s="972"/>
      <c r="C97" s="951" t="s">
        <v>334</v>
      </c>
      <c r="D97" s="951"/>
      <c r="E97" s="699">
        <v>2</v>
      </c>
      <c r="K97" s="779"/>
    </row>
    <row r="98" spans="1:11" ht="12.75">
      <c r="A98" s="972"/>
      <c r="B98" s="972"/>
      <c r="C98" s="951" t="s">
        <v>335</v>
      </c>
      <c r="D98" s="951"/>
      <c r="E98" s="699"/>
      <c r="K98" s="779"/>
    </row>
    <row r="99" spans="1:11" ht="12.75">
      <c r="A99" s="951" t="s">
        <v>338</v>
      </c>
      <c r="B99" s="951"/>
      <c r="C99" s="951"/>
      <c r="D99" s="951"/>
      <c r="E99" s="699">
        <v>681</v>
      </c>
      <c r="K99" s="779"/>
    </row>
    <row r="100" spans="1:11" ht="12.75">
      <c r="A100" s="972" t="s">
        <v>332</v>
      </c>
      <c r="B100" s="972"/>
      <c r="C100" s="951" t="s">
        <v>333</v>
      </c>
      <c r="D100" s="951"/>
      <c r="E100" s="699">
        <v>414</v>
      </c>
      <c r="K100" s="779"/>
    </row>
    <row r="101" spans="1:11" ht="12.75">
      <c r="A101" s="972"/>
      <c r="B101" s="972"/>
      <c r="C101" s="951" t="s">
        <v>334</v>
      </c>
      <c r="D101" s="951"/>
      <c r="E101" s="699">
        <v>52</v>
      </c>
      <c r="K101" s="779"/>
    </row>
    <row r="102" spans="1:11" ht="12.75">
      <c r="A102" s="972"/>
      <c r="B102" s="972"/>
      <c r="C102" s="951" t="s">
        <v>335</v>
      </c>
      <c r="D102" s="951"/>
      <c r="E102" s="699">
        <v>203</v>
      </c>
      <c r="K102" s="779"/>
    </row>
    <row r="103" spans="1:4" ht="12.75">
      <c r="A103" s="683"/>
      <c r="B103" s="684"/>
      <c r="C103" s="684"/>
      <c r="D103" s="684"/>
    </row>
    <row r="104" spans="1:5" ht="32.25" customHeight="1">
      <c r="A104" s="965" t="s">
        <v>339</v>
      </c>
      <c r="B104" s="965"/>
      <c r="C104" s="965"/>
      <c r="D104" s="965"/>
      <c r="E104" s="965"/>
    </row>
    <row r="105" ht="12.75">
      <c r="A105" s="668"/>
    </row>
    <row r="106" spans="1:11" s="686" customFormat="1" ht="12.75" customHeight="1">
      <c r="A106" s="685" t="s">
        <v>340</v>
      </c>
      <c r="F106" s="776"/>
      <c r="G106" s="776"/>
      <c r="H106" s="776"/>
      <c r="I106" s="776"/>
      <c r="J106" s="777"/>
      <c r="K106" s="776"/>
    </row>
    <row r="107" spans="1:5" ht="12.75">
      <c r="A107" s="951" t="s">
        <v>341</v>
      </c>
      <c r="B107" s="951"/>
      <c r="C107" s="951"/>
      <c r="D107" s="956">
        <f>SUM(D108:E111)</f>
        <v>494196</v>
      </c>
      <c r="E107" s="956"/>
    </row>
    <row r="108" spans="1:5" ht="12.75">
      <c r="A108" s="966" t="s">
        <v>360</v>
      </c>
      <c r="B108" s="969" t="s">
        <v>342</v>
      </c>
      <c r="C108" s="969"/>
      <c r="D108" s="968">
        <v>333899</v>
      </c>
      <c r="E108" s="968"/>
    </row>
    <row r="109" spans="1:5" ht="12.75">
      <c r="A109" s="967"/>
      <c r="B109" s="969" t="s">
        <v>343</v>
      </c>
      <c r="C109" s="969"/>
      <c r="D109" s="968">
        <v>107539</v>
      </c>
      <c r="E109" s="968"/>
    </row>
    <row r="110" spans="1:5" ht="12.75">
      <c r="A110" s="967"/>
      <c r="B110" s="969" t="s">
        <v>344</v>
      </c>
      <c r="C110" s="969"/>
      <c r="D110" s="968">
        <v>3279</v>
      </c>
      <c r="E110" s="968"/>
    </row>
    <row r="111" spans="1:5" ht="12.75">
      <c r="A111" s="967"/>
      <c r="B111" s="969" t="s">
        <v>345</v>
      </c>
      <c r="C111" s="969"/>
      <c r="D111" s="968">
        <v>49479</v>
      </c>
      <c r="E111" s="968"/>
    </row>
    <row r="112" ht="12.75">
      <c r="A112" s="687" t="s">
        <v>356</v>
      </c>
    </row>
    <row r="113" ht="12.75">
      <c r="E113" s="689" t="s">
        <v>359</v>
      </c>
    </row>
    <row r="114" ht="12.75">
      <c r="A114" s="668" t="s">
        <v>358</v>
      </c>
    </row>
    <row r="115" spans="2:4" ht="12.75">
      <c r="B115" s="689" t="s">
        <v>346</v>
      </c>
      <c r="D115" s="689" t="s">
        <v>357</v>
      </c>
    </row>
    <row r="116" ht="12.75">
      <c r="A116" s="668"/>
    </row>
    <row r="117" spans="1:11" s="686" customFormat="1" ht="12.75">
      <c r="A117" s="685" t="s">
        <v>347</v>
      </c>
      <c r="F117" s="776"/>
      <c r="G117" s="776"/>
      <c r="H117" s="776"/>
      <c r="I117" s="776"/>
      <c r="J117" s="777"/>
      <c r="K117" s="776"/>
    </row>
    <row r="118" spans="1:5" ht="12.75">
      <c r="A118" s="951"/>
      <c r="B118" s="951"/>
      <c r="C118" s="690" t="s">
        <v>348</v>
      </c>
      <c r="D118" s="963" t="s">
        <v>349</v>
      </c>
      <c r="E118" s="963"/>
    </row>
    <row r="119" spans="1:5" ht="12.75">
      <c r="A119" s="951" t="s">
        <v>350</v>
      </c>
      <c r="B119" s="951"/>
      <c r="C119" s="701">
        <v>342</v>
      </c>
      <c r="D119" s="968">
        <v>2933</v>
      </c>
      <c r="E119" s="968"/>
    </row>
    <row r="120" spans="1:5" ht="12.75">
      <c r="A120" s="951" t="s">
        <v>351</v>
      </c>
      <c r="B120" s="951"/>
      <c r="C120" s="701">
        <v>169</v>
      </c>
      <c r="D120" s="968">
        <v>782</v>
      </c>
      <c r="E120" s="968"/>
    </row>
    <row r="121" ht="12.75">
      <c r="A121" s="668"/>
    </row>
    <row r="122" ht="12.75">
      <c r="A122" s="668"/>
    </row>
    <row r="123" spans="1:11" s="686" customFormat="1" ht="12.75">
      <c r="A123" s="685" t="s">
        <v>352</v>
      </c>
      <c r="F123" s="776"/>
      <c r="G123" s="778"/>
      <c r="H123" s="778"/>
      <c r="I123" s="778"/>
      <c r="J123" s="777"/>
      <c r="K123" s="778"/>
    </row>
    <row r="124" spans="1:5" ht="12.75">
      <c r="A124" s="963" t="s">
        <v>353</v>
      </c>
      <c r="B124" s="963"/>
      <c r="C124" s="963"/>
      <c r="D124" s="961">
        <f>'TAB IV'!B14+'TAB IV'!C14</f>
        <v>2362</v>
      </c>
      <c r="E124" s="962"/>
    </row>
    <row r="125" ht="12.75">
      <c r="A125" s="668"/>
    </row>
    <row r="126" ht="12.75">
      <c r="A126" s="668"/>
    </row>
    <row r="127" spans="1:9" ht="12.75">
      <c r="A127" s="685" t="s">
        <v>355</v>
      </c>
      <c r="I127" s="776"/>
    </row>
    <row r="128" spans="1:6" ht="12.75">
      <c r="A128" s="948" t="s">
        <v>354</v>
      </c>
      <c r="B128" s="949"/>
      <c r="C128" s="950"/>
      <c r="D128" s="964">
        <f>'TAB II.'!J17+'TAB II.'!E36+'TAB II.'!K33+'TAB II.'!J19</f>
        <v>24890985.849999998</v>
      </c>
      <c r="E128" s="960"/>
      <c r="F128" s="779"/>
    </row>
    <row r="131" ht="12.75">
      <c r="A131" s="691"/>
    </row>
  </sheetData>
  <sheetProtection/>
  <mergeCells count="114">
    <mergeCell ref="B40:C40"/>
    <mergeCell ref="B39:C39"/>
    <mergeCell ref="A31:A33"/>
    <mergeCell ref="A28:A29"/>
    <mergeCell ref="A3:A4"/>
    <mergeCell ref="A18:A20"/>
    <mergeCell ref="A13:C13"/>
    <mergeCell ref="A38:C38"/>
    <mergeCell ref="A37:C37"/>
    <mergeCell ref="A39:A44"/>
    <mergeCell ref="A62:A63"/>
    <mergeCell ref="A64:B64"/>
    <mergeCell ref="A83:A84"/>
    <mergeCell ref="C88:D88"/>
    <mergeCell ref="C87:D87"/>
    <mergeCell ref="A79:C79"/>
    <mergeCell ref="A78:C78"/>
    <mergeCell ref="A77:C77"/>
    <mergeCell ref="A76:C76"/>
    <mergeCell ref="B41:C41"/>
    <mergeCell ref="A57:B57"/>
    <mergeCell ref="A58:B58"/>
    <mergeCell ref="A59:A60"/>
    <mergeCell ref="A61:B61"/>
    <mergeCell ref="A100:B102"/>
    <mergeCell ref="A70:B70"/>
    <mergeCell ref="A69:B69"/>
    <mergeCell ref="A68:B68"/>
    <mergeCell ref="A67:B67"/>
    <mergeCell ref="C102:D102"/>
    <mergeCell ref="C101:D101"/>
    <mergeCell ref="C100:D100"/>
    <mergeCell ref="A99:D99"/>
    <mergeCell ref="A71:B71"/>
    <mergeCell ref="D79:E79"/>
    <mergeCell ref="D78:E78"/>
    <mergeCell ref="D77:E77"/>
    <mergeCell ref="D76:E76"/>
    <mergeCell ref="A82:D82"/>
    <mergeCell ref="A54:C54"/>
    <mergeCell ref="C98:D98"/>
    <mergeCell ref="C97:D97"/>
    <mergeCell ref="C96:D96"/>
    <mergeCell ref="A95:D95"/>
    <mergeCell ref="A94:D94"/>
    <mergeCell ref="C93:D93"/>
    <mergeCell ref="A96:B98"/>
    <mergeCell ref="A91:B93"/>
    <mergeCell ref="C92:D92"/>
    <mergeCell ref="C91:D91"/>
    <mergeCell ref="A86:D86"/>
    <mergeCell ref="A85:D85"/>
    <mergeCell ref="B84:D84"/>
    <mergeCell ref="B83:D83"/>
    <mergeCell ref="A87:B89"/>
    <mergeCell ref="A90:D90"/>
    <mergeCell ref="C89:D89"/>
    <mergeCell ref="D108:E108"/>
    <mergeCell ref="D107:E107"/>
    <mergeCell ref="B111:C111"/>
    <mergeCell ref="B110:C110"/>
    <mergeCell ref="B109:C109"/>
    <mergeCell ref="B108:C108"/>
    <mergeCell ref="A107:C107"/>
    <mergeCell ref="A120:B120"/>
    <mergeCell ref="A119:B119"/>
    <mergeCell ref="A118:B118"/>
    <mergeCell ref="A108:A111"/>
    <mergeCell ref="D118:E118"/>
    <mergeCell ref="D119:E119"/>
    <mergeCell ref="D120:E120"/>
    <mergeCell ref="D111:E111"/>
    <mergeCell ref="D110:E110"/>
    <mergeCell ref="D109:E109"/>
    <mergeCell ref="D124:E124"/>
    <mergeCell ref="A124:C124"/>
    <mergeCell ref="D128:E128"/>
    <mergeCell ref="A104:E104"/>
    <mergeCell ref="D6:E6"/>
    <mergeCell ref="D5:E5"/>
    <mergeCell ref="D12:E12"/>
    <mergeCell ref="D13:E13"/>
    <mergeCell ref="D14:E14"/>
    <mergeCell ref="A14:C14"/>
    <mergeCell ref="A12:C12"/>
    <mergeCell ref="D17:E17"/>
    <mergeCell ref="D18:E18"/>
    <mergeCell ref="D4:E4"/>
    <mergeCell ref="D3:E3"/>
    <mergeCell ref="D2:E2"/>
    <mergeCell ref="A6:C6"/>
    <mergeCell ref="A5:C5"/>
    <mergeCell ref="B4:C4"/>
    <mergeCell ref="B3:C3"/>
    <mergeCell ref="A2:C2"/>
    <mergeCell ref="D25:E25"/>
    <mergeCell ref="A25:C25"/>
    <mergeCell ref="A24:C24"/>
    <mergeCell ref="D19:E19"/>
    <mergeCell ref="D20:E20"/>
    <mergeCell ref="D21:E21"/>
    <mergeCell ref="A21:C21"/>
    <mergeCell ref="B20:C20"/>
    <mergeCell ref="B19:C19"/>
    <mergeCell ref="B28:E28"/>
    <mergeCell ref="A128:C128"/>
    <mergeCell ref="A53:C53"/>
    <mergeCell ref="A52:C52"/>
    <mergeCell ref="B18:C18"/>
    <mergeCell ref="A17:C17"/>
    <mergeCell ref="B44:C44"/>
    <mergeCell ref="B43:C43"/>
    <mergeCell ref="B42:C42"/>
    <mergeCell ref="D24:E24"/>
  </mergeCells>
  <hyperlinks>
    <hyperlink ref="A94" location="_edn1" display="_edn1"/>
    <hyperlink ref="A108" location="_edn2" display="_edn2"/>
    <hyperlink ref="A131" location="_ednref1" display="_ednref1"/>
  </hyperlinks>
  <printOptions/>
  <pageMargins left="0" right="0" top="0.7480314960629921" bottom="0.7480314960629921" header="0.31496062992125984" footer="0.31496062992125984"/>
  <pageSetup horizontalDpi="600" verticalDpi="600" orientation="portrait" paperSize="9" scale="97" r:id="rId1"/>
  <rowBreaks count="2" manualBreakCount="2">
    <brk id="48" max="4" man="1"/>
    <brk id="72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Q135"/>
  <sheetViews>
    <sheetView zoomScalePageLayoutView="0" workbookViewId="0" topLeftCell="A103">
      <selection activeCell="H135" sqref="H135"/>
    </sheetView>
  </sheetViews>
  <sheetFormatPr defaultColWidth="9.00390625" defaultRowHeight="12.75"/>
  <cols>
    <col min="1" max="1" width="8.75390625" style="563" customWidth="1"/>
    <col min="2" max="2" width="18.875" style="563" customWidth="1"/>
    <col min="3" max="3" width="17.625" style="563" customWidth="1"/>
    <col min="4" max="4" width="9.125" style="563" customWidth="1"/>
    <col min="5" max="5" width="9.875" style="563" customWidth="1"/>
    <col min="6" max="6" width="13.375" style="413" bestFit="1" customWidth="1"/>
    <col min="7" max="7" width="9.125" style="413" customWidth="1"/>
    <col min="8" max="8" width="9.125" style="438" customWidth="1"/>
    <col min="9" max="9" width="11.375" style="413" customWidth="1"/>
    <col min="10" max="10" width="6.00390625" style="413" customWidth="1"/>
    <col min="11" max="11" width="8.25390625" style="413" customWidth="1"/>
    <col min="12" max="12" width="6.625" style="414" bestFit="1" customWidth="1"/>
    <col min="13" max="13" width="6.625" style="563" customWidth="1"/>
    <col min="14" max="16384" width="9.125" style="563" customWidth="1"/>
  </cols>
  <sheetData>
    <row r="1" spans="1:6" ht="13.5" thickBot="1">
      <c r="A1" s="986" t="s">
        <v>189</v>
      </c>
      <c r="B1" s="986"/>
      <c r="C1" s="986"/>
      <c r="D1" s="986"/>
      <c r="E1" s="562"/>
      <c r="F1" s="664">
        <v>2013</v>
      </c>
    </row>
    <row r="2" spans="1:5" ht="12.75">
      <c r="A2" s="1031"/>
      <c r="B2" s="1033"/>
      <c r="C2" s="564" t="s">
        <v>116</v>
      </c>
      <c r="D2" s="1034" t="s">
        <v>117</v>
      </c>
      <c r="E2" s="1035"/>
    </row>
    <row r="3" spans="1:5" ht="13.5" thickBot="1">
      <c r="A3" s="990" t="s">
        <v>114</v>
      </c>
      <c r="B3" s="1036"/>
      <c r="C3" s="565" t="s">
        <v>188</v>
      </c>
      <c r="D3" s="1085">
        <v>2</v>
      </c>
      <c r="E3" s="992"/>
    </row>
    <row r="4" spans="1:5" ht="19.5" customHeight="1">
      <c r="A4" s="993" t="s">
        <v>225</v>
      </c>
      <c r="B4" s="1025"/>
      <c r="C4" s="566">
        <v>805</v>
      </c>
      <c r="D4" s="1086">
        <f>MSMT_novy!D3</f>
        <v>1</v>
      </c>
      <c r="E4" s="1087"/>
    </row>
    <row r="5" spans="1:5" ht="19.5" customHeight="1" thickBot="1">
      <c r="A5" s="1037" t="s">
        <v>226</v>
      </c>
      <c r="B5" s="1045"/>
      <c r="C5" s="567">
        <v>804</v>
      </c>
      <c r="D5" s="1088">
        <f>MSMT_novy!D4</f>
        <v>7</v>
      </c>
      <c r="E5" s="1089"/>
    </row>
    <row r="8" spans="1:6" ht="13.5" thickBot="1">
      <c r="A8" s="986" t="s">
        <v>190</v>
      </c>
      <c r="B8" s="986"/>
      <c r="C8" s="986"/>
      <c r="D8" s="986"/>
      <c r="F8" s="568" t="s">
        <v>129</v>
      </c>
    </row>
    <row r="9" spans="1:13" ht="24" customHeight="1">
      <c r="A9" s="1063"/>
      <c r="B9" s="1064"/>
      <c r="C9" s="1065"/>
      <c r="D9" s="569" t="s">
        <v>111</v>
      </c>
      <c r="E9" s="570" t="s">
        <v>112</v>
      </c>
      <c r="F9" s="571" t="s">
        <v>113</v>
      </c>
      <c r="I9" s="572"/>
      <c r="J9" s="572"/>
      <c r="K9" s="572"/>
      <c r="L9" s="572"/>
      <c r="M9" s="572"/>
    </row>
    <row r="10" spans="1:13" ht="13.5" customHeight="1" thickBot="1">
      <c r="A10" s="990" t="s">
        <v>114</v>
      </c>
      <c r="B10" s="991"/>
      <c r="C10" s="992"/>
      <c r="D10" s="565" t="s">
        <v>188</v>
      </c>
      <c r="E10" s="573">
        <v>2</v>
      </c>
      <c r="F10" s="574">
        <v>3</v>
      </c>
      <c r="I10" s="575"/>
      <c r="J10" s="575"/>
      <c r="K10" s="575"/>
      <c r="L10" s="575"/>
      <c r="M10" s="572"/>
    </row>
    <row r="11" spans="1:13" ht="19.5" customHeight="1">
      <c r="A11" s="993" t="s">
        <v>191</v>
      </c>
      <c r="B11" s="994"/>
      <c r="C11" s="995"/>
      <c r="D11" s="566">
        <v>101</v>
      </c>
      <c r="E11" s="576">
        <f>'TAB III'!F32+'TAB III'!L9+'TAB III'!M32+'TAB III'!N58+'TAB III'!H77</f>
        <v>683120</v>
      </c>
      <c r="F11" s="577">
        <f>'TAB III'!C32+'TAB III'!D32+'TAB III'!K32+'TAB III'!I58+'TAB III'!D77+32</f>
        <v>15885</v>
      </c>
      <c r="H11" s="578"/>
      <c r="I11" s="578"/>
      <c r="J11" s="578"/>
      <c r="K11" s="575"/>
      <c r="L11" s="575"/>
      <c r="M11" s="572"/>
    </row>
    <row r="12" spans="1:13" ht="19.5" customHeight="1">
      <c r="A12" s="985" t="s">
        <v>78</v>
      </c>
      <c r="B12" s="983"/>
      <c r="C12" s="984"/>
      <c r="D12" s="579">
        <v>107</v>
      </c>
      <c r="E12" s="580">
        <f>'TAB III'!E32+'TAB III'!L32+'TAB III'!M58+'TAB III'!F77</f>
        <v>4233</v>
      </c>
      <c r="F12" s="581" t="s">
        <v>79</v>
      </c>
      <c r="I12" s="575"/>
      <c r="J12" s="575"/>
      <c r="K12" s="575"/>
      <c r="L12" s="575"/>
      <c r="M12" s="572"/>
    </row>
    <row r="13" spans="1:13" ht="19.5" customHeight="1">
      <c r="A13" s="985" t="s">
        <v>192</v>
      </c>
      <c r="B13" s="983"/>
      <c r="C13" s="984"/>
      <c r="D13" s="579">
        <v>108</v>
      </c>
      <c r="E13" s="580">
        <f>'TAB III'!I58</f>
        <v>1102</v>
      </c>
      <c r="F13" s="581" t="s">
        <v>79</v>
      </c>
      <c r="L13" s="413"/>
      <c r="M13" s="582"/>
    </row>
    <row r="14" spans="1:13" ht="19.5" customHeight="1">
      <c r="A14" s="1024" t="s">
        <v>77</v>
      </c>
      <c r="B14" s="1059" t="s">
        <v>193</v>
      </c>
      <c r="C14" s="983"/>
      <c r="D14" s="579">
        <v>110</v>
      </c>
      <c r="E14" s="580">
        <f>'TAB III'!B58+'TAB III'!E58+'TAB III'!H58</f>
        <v>718</v>
      </c>
      <c r="F14" s="583" t="s">
        <v>79</v>
      </c>
      <c r="H14" s="584"/>
      <c r="I14" s="578"/>
      <c r="J14" s="578"/>
      <c r="K14" s="585"/>
      <c r="L14" s="585"/>
      <c r="M14" s="586"/>
    </row>
    <row r="15" spans="1:13" ht="19.5" customHeight="1">
      <c r="A15" s="1024"/>
      <c r="B15" s="1059" t="s">
        <v>194</v>
      </c>
      <c r="C15" s="983"/>
      <c r="D15" s="579">
        <v>111</v>
      </c>
      <c r="E15" s="580">
        <f>'TAB III'!C58+'TAB III'!F58</f>
        <v>149</v>
      </c>
      <c r="F15" s="583" t="s">
        <v>79</v>
      </c>
      <c r="I15" s="587"/>
      <c r="L15" s="413"/>
      <c r="M15" s="582"/>
    </row>
    <row r="16" spans="1:13" ht="19.5" customHeight="1">
      <c r="A16" s="1024"/>
      <c r="B16" s="1059" t="s">
        <v>170</v>
      </c>
      <c r="C16" s="983"/>
      <c r="D16" s="579">
        <v>112</v>
      </c>
      <c r="E16" s="588">
        <f>'TAB III'!D58+'TAB III'!G58</f>
        <v>235</v>
      </c>
      <c r="F16" s="583" t="s">
        <v>79</v>
      </c>
      <c r="L16" s="413"/>
      <c r="M16" s="582"/>
    </row>
    <row r="17" spans="1:13" ht="19.5" customHeight="1" thickBot="1">
      <c r="A17" s="1037" t="s">
        <v>195</v>
      </c>
      <c r="B17" s="1044"/>
      <c r="C17" s="1060"/>
      <c r="D17" s="567">
        <v>109</v>
      </c>
      <c r="E17" s="589">
        <f>E13+32</f>
        <v>1134</v>
      </c>
      <c r="F17" s="590" t="s">
        <v>79</v>
      </c>
      <c r="I17" s="587"/>
      <c r="L17" s="413"/>
      <c r="M17" s="582"/>
    </row>
    <row r="20" spans="1:6" ht="13.5" thickBot="1">
      <c r="A20" s="563" t="s">
        <v>196</v>
      </c>
      <c r="F20" s="413" t="s">
        <v>129</v>
      </c>
    </row>
    <row r="21" spans="1:6" ht="26.25" customHeight="1">
      <c r="A21" s="1031"/>
      <c r="B21" s="1032"/>
      <c r="C21" s="1073"/>
      <c r="D21" s="569" t="s">
        <v>111</v>
      </c>
      <c r="E21" s="570" t="s">
        <v>112</v>
      </c>
      <c r="F21" s="591" t="s">
        <v>113</v>
      </c>
    </row>
    <row r="22" spans="1:6" ht="13.5" thickBot="1">
      <c r="A22" s="998" t="s">
        <v>114</v>
      </c>
      <c r="B22" s="999"/>
      <c r="C22" s="1069"/>
      <c r="D22" s="565" t="s">
        <v>188</v>
      </c>
      <c r="E22" s="573">
        <v>2</v>
      </c>
      <c r="F22" s="592">
        <v>3</v>
      </c>
    </row>
    <row r="23" spans="1:6" ht="19.5" customHeight="1" thickBot="1">
      <c r="A23" s="1066" t="s">
        <v>171</v>
      </c>
      <c r="B23" s="1067"/>
      <c r="C23" s="1068"/>
      <c r="D23" s="593">
        <v>115</v>
      </c>
      <c r="E23" s="594">
        <f>'TAB III'!F42</f>
        <v>727</v>
      </c>
      <c r="F23" s="595">
        <f>'TAB III'!C42+'TAB III'!D42</f>
        <v>580</v>
      </c>
    </row>
    <row r="26" spans="1:6" ht="13.5" thickBot="1">
      <c r="A26" s="986" t="s">
        <v>197</v>
      </c>
      <c r="B26" s="986"/>
      <c r="C26" s="986"/>
      <c r="E26" s="596"/>
      <c r="F26" s="597" t="s">
        <v>131</v>
      </c>
    </row>
    <row r="27" spans="1:7" ht="24" customHeight="1">
      <c r="A27" s="987"/>
      <c r="B27" s="988"/>
      <c r="C27" s="989"/>
      <c r="D27" s="569" t="s">
        <v>111</v>
      </c>
      <c r="E27" s="570" t="s">
        <v>120</v>
      </c>
      <c r="F27" s="598" t="s">
        <v>121</v>
      </c>
      <c r="G27" s="599"/>
    </row>
    <row r="28" spans="1:7" ht="13.5" thickBot="1">
      <c r="A28" s="998" t="s">
        <v>114</v>
      </c>
      <c r="B28" s="999"/>
      <c r="C28" s="1069"/>
      <c r="D28" s="565" t="s">
        <v>188</v>
      </c>
      <c r="E28" s="573">
        <v>2</v>
      </c>
      <c r="F28" s="600">
        <v>3</v>
      </c>
      <c r="G28" s="601"/>
    </row>
    <row r="29" spans="1:7" ht="19.5" customHeight="1">
      <c r="A29" s="1070" t="s">
        <v>13</v>
      </c>
      <c r="B29" s="1071"/>
      <c r="C29" s="1072"/>
      <c r="D29" s="566">
        <v>501</v>
      </c>
      <c r="E29" s="602">
        <f>'TAB I'!J15</f>
        <v>72</v>
      </c>
      <c r="F29" s="603">
        <f>'TAB I'!J15</f>
        <v>72</v>
      </c>
      <c r="G29" s="604"/>
    </row>
    <row r="30" spans="1:7" ht="19.5" customHeight="1">
      <c r="A30" s="985" t="s">
        <v>122</v>
      </c>
      <c r="B30" s="1038" t="s">
        <v>123</v>
      </c>
      <c r="C30" s="1039"/>
      <c r="D30" s="579">
        <v>502</v>
      </c>
      <c r="E30" s="605">
        <f>'TAB I'!B15+'TAB I'!C15</f>
        <v>37</v>
      </c>
      <c r="F30" s="606">
        <f aca="true" t="shared" si="0" ref="F30:F35">E30</f>
        <v>37</v>
      </c>
      <c r="G30" s="604"/>
    </row>
    <row r="31" spans="1:7" ht="19.5" customHeight="1">
      <c r="A31" s="985"/>
      <c r="B31" s="1038" t="s">
        <v>124</v>
      </c>
      <c r="C31" s="1039"/>
      <c r="D31" s="579">
        <v>503</v>
      </c>
      <c r="E31" s="605">
        <f>'TAB I'!B15</f>
        <v>18</v>
      </c>
      <c r="F31" s="606">
        <f t="shared" si="0"/>
        <v>18</v>
      </c>
      <c r="G31" s="604"/>
    </row>
    <row r="32" spans="1:7" ht="19.5" customHeight="1">
      <c r="A32" s="985"/>
      <c r="B32" s="1038" t="s">
        <v>198</v>
      </c>
      <c r="C32" s="1039"/>
      <c r="D32" s="579">
        <v>506</v>
      </c>
      <c r="E32" s="605">
        <f>'TAB I'!D15+'TAB I'!E15</f>
        <v>1</v>
      </c>
      <c r="F32" s="606">
        <f t="shared" si="0"/>
        <v>1</v>
      </c>
      <c r="G32" s="604"/>
    </row>
    <row r="33" spans="1:7" ht="19.5" customHeight="1">
      <c r="A33" s="985"/>
      <c r="B33" s="1038" t="s">
        <v>124</v>
      </c>
      <c r="C33" s="1039"/>
      <c r="D33" s="579">
        <v>507</v>
      </c>
      <c r="E33" s="605">
        <f>'TAB I'!D15</f>
        <v>1</v>
      </c>
      <c r="F33" s="606">
        <f t="shared" si="0"/>
        <v>1</v>
      </c>
      <c r="G33" s="604"/>
    </row>
    <row r="34" spans="1:7" ht="19.5" customHeight="1">
      <c r="A34" s="985"/>
      <c r="B34" s="1038" t="s">
        <v>125</v>
      </c>
      <c r="C34" s="1039"/>
      <c r="D34" s="579">
        <v>504</v>
      </c>
      <c r="E34" s="605">
        <f>'TAB I'!F15+'TAB I'!G15</f>
        <v>32</v>
      </c>
      <c r="F34" s="606">
        <f t="shared" si="0"/>
        <v>32</v>
      </c>
      <c r="G34" s="604"/>
    </row>
    <row r="35" spans="1:7" ht="19.5" customHeight="1" thickBot="1">
      <c r="A35" s="1037"/>
      <c r="B35" s="1061" t="s">
        <v>124</v>
      </c>
      <c r="C35" s="1062"/>
      <c r="D35" s="567">
        <v>505</v>
      </c>
      <c r="E35" s="607">
        <f>'TAB I'!F15</f>
        <v>12</v>
      </c>
      <c r="F35" s="608">
        <f t="shared" si="0"/>
        <v>12</v>
      </c>
      <c r="G35" s="604"/>
    </row>
    <row r="36" spans="1:7" ht="19.5" customHeight="1">
      <c r="A36" s="609"/>
      <c r="B36" s="610"/>
      <c r="C36" s="610"/>
      <c r="D36" s="609"/>
      <c r="E36" s="611"/>
      <c r="F36" s="611"/>
      <c r="G36" s="611"/>
    </row>
    <row r="37" spans="1:5" ht="12.75">
      <c r="A37" s="612"/>
      <c r="B37" s="612"/>
      <c r="C37" s="609"/>
      <c r="D37" s="613"/>
      <c r="E37" s="614"/>
    </row>
    <row r="38" spans="1:12" ht="15.75" customHeight="1" thickBot="1">
      <c r="A38" s="986" t="s">
        <v>115</v>
      </c>
      <c r="B38" s="986"/>
      <c r="C38" s="986"/>
      <c r="D38" s="986" t="s">
        <v>14</v>
      </c>
      <c r="E38" s="986"/>
      <c r="H38" s="1040"/>
      <c r="I38" s="1041"/>
      <c r="J38" s="1041"/>
      <c r="K38" s="1041"/>
      <c r="L38" s="1041"/>
    </row>
    <row r="39" spans="1:12" ht="12.75">
      <c r="A39" s="1031"/>
      <c r="B39" s="1032"/>
      <c r="C39" s="615" t="s">
        <v>116</v>
      </c>
      <c r="D39" s="616" t="s">
        <v>117</v>
      </c>
      <c r="E39" s="617"/>
      <c r="H39" s="1041"/>
      <c r="I39" s="1041"/>
      <c r="J39" s="1041"/>
      <c r="K39" s="1041"/>
      <c r="L39" s="1041"/>
    </row>
    <row r="40" spans="1:13" ht="13.5" thickBot="1">
      <c r="A40" s="990" t="s">
        <v>114</v>
      </c>
      <c r="B40" s="991"/>
      <c r="C40" s="618" t="s">
        <v>188</v>
      </c>
      <c r="D40" s="619">
        <v>2</v>
      </c>
      <c r="E40" s="620"/>
      <c r="H40" s="1041"/>
      <c r="I40" s="1041"/>
      <c r="J40" s="1041"/>
      <c r="K40" s="1041"/>
      <c r="L40" s="1041"/>
      <c r="M40" s="582"/>
    </row>
    <row r="41" spans="1:5" ht="19.5" customHeight="1">
      <c r="A41" s="1019" t="s">
        <v>118</v>
      </c>
      <c r="B41" s="1020"/>
      <c r="C41" s="566">
        <v>201</v>
      </c>
      <c r="D41" s="621">
        <f>'TAB IV'!B32</f>
        <v>27502</v>
      </c>
      <c r="E41" s="622"/>
    </row>
    <row r="42" spans="1:5" ht="19.5" customHeight="1">
      <c r="A42" s="1022" t="s">
        <v>236</v>
      </c>
      <c r="B42" s="1023"/>
      <c r="C42" s="579">
        <v>202</v>
      </c>
      <c r="D42" s="623">
        <f>MSMT_novy!D77</f>
        <v>549</v>
      </c>
      <c r="E42" s="624"/>
    </row>
    <row r="43" spans="1:5" ht="25.5" customHeight="1">
      <c r="A43" s="1022" t="s">
        <v>174</v>
      </c>
      <c r="B43" s="1023"/>
      <c r="C43" s="579">
        <v>203</v>
      </c>
      <c r="D43" s="625" t="s">
        <v>369</v>
      </c>
      <c r="E43" s="626"/>
    </row>
    <row r="44" spans="1:5" ht="19.5" customHeight="1" thickBot="1">
      <c r="A44" s="1016" t="s">
        <v>175</v>
      </c>
      <c r="B44" s="1018"/>
      <c r="C44" s="567">
        <v>204</v>
      </c>
      <c r="D44" s="627" t="s">
        <v>370</v>
      </c>
      <c r="E44" s="626"/>
    </row>
    <row r="45" spans="1:5" ht="12.75">
      <c r="A45" s="628"/>
      <c r="B45" s="1021"/>
      <c r="C45" s="1021"/>
      <c r="D45" s="1021"/>
      <c r="E45" s="1021"/>
    </row>
    <row r="47" spans="1:5" ht="13.5" customHeight="1" thickBot="1">
      <c r="A47" s="986" t="s">
        <v>119</v>
      </c>
      <c r="B47" s="986"/>
      <c r="C47" s="986"/>
      <c r="E47" s="596" t="s">
        <v>14</v>
      </c>
    </row>
    <row r="48" spans="1:5" ht="12.75">
      <c r="A48" s="1046"/>
      <c r="B48" s="1047"/>
      <c r="C48" s="1047"/>
      <c r="D48" s="569" t="s">
        <v>111</v>
      </c>
      <c r="E48" s="629" t="s">
        <v>117</v>
      </c>
    </row>
    <row r="49" spans="1:5" ht="13.5" thickBot="1">
      <c r="A49" s="1048" t="s">
        <v>114</v>
      </c>
      <c r="B49" s="1049"/>
      <c r="C49" s="1049"/>
      <c r="D49" s="565" t="s">
        <v>188</v>
      </c>
      <c r="E49" s="592">
        <v>2</v>
      </c>
    </row>
    <row r="50" spans="1:5" ht="18" customHeight="1">
      <c r="A50" s="993" t="s">
        <v>202</v>
      </c>
      <c r="B50" s="994"/>
      <c r="C50" s="1025"/>
      <c r="D50" s="566">
        <v>301</v>
      </c>
      <c r="E50" s="630">
        <f>E51+E52</f>
        <v>238459</v>
      </c>
    </row>
    <row r="51" spans="1:5" ht="18" customHeight="1">
      <c r="A51" s="1024" t="s">
        <v>77</v>
      </c>
      <c r="B51" s="983" t="s">
        <v>199</v>
      </c>
      <c r="C51" s="1042"/>
      <c r="D51" s="579">
        <v>302</v>
      </c>
      <c r="E51" s="631">
        <f>'TAB IV'!B50</f>
        <v>144873</v>
      </c>
    </row>
    <row r="52" spans="1:5" ht="18" customHeight="1">
      <c r="A52" s="1024"/>
      <c r="B52" s="983" t="s">
        <v>200</v>
      </c>
      <c r="C52" s="1042"/>
      <c r="D52" s="579">
        <v>303</v>
      </c>
      <c r="E52" s="631">
        <f>'TAB IV'!C50</f>
        <v>93586</v>
      </c>
    </row>
    <row r="53" spans="1:8" ht="18" customHeight="1">
      <c r="A53" s="985" t="s">
        <v>201</v>
      </c>
      <c r="B53" s="983"/>
      <c r="C53" s="1042"/>
      <c r="D53" s="579">
        <v>311</v>
      </c>
      <c r="E53" s="631">
        <f>'TAB IV'!D14+'TAB IV'!E14</f>
        <v>2651</v>
      </c>
      <c r="H53" s="413"/>
    </row>
    <row r="54" spans="1:8" ht="18" customHeight="1">
      <c r="A54" s="1024" t="s">
        <v>77</v>
      </c>
      <c r="B54" s="983" t="s">
        <v>203</v>
      </c>
      <c r="C54" s="1042"/>
      <c r="D54" s="579">
        <v>312</v>
      </c>
      <c r="E54" s="631">
        <f>'TAB IV'!D14</f>
        <v>754</v>
      </c>
      <c r="H54" s="413"/>
    </row>
    <row r="55" spans="1:8" ht="18" customHeight="1">
      <c r="A55" s="1024"/>
      <c r="B55" s="1075" t="s">
        <v>122</v>
      </c>
      <c r="C55" s="632" t="s">
        <v>204</v>
      </c>
      <c r="D55" s="633">
        <v>313</v>
      </c>
      <c r="E55" s="631">
        <f>MSMT_novy!E87</f>
        <v>202</v>
      </c>
      <c r="H55" s="413"/>
    </row>
    <row r="56" spans="1:8" ht="18" customHeight="1">
      <c r="A56" s="1024"/>
      <c r="B56" s="1075"/>
      <c r="C56" s="632" t="s">
        <v>205</v>
      </c>
      <c r="D56" s="633">
        <v>314</v>
      </c>
      <c r="E56" s="631">
        <f>MSMT_novy!E88</f>
        <v>424</v>
      </c>
      <c r="H56" s="413"/>
    </row>
    <row r="57" spans="1:8" ht="18" customHeight="1">
      <c r="A57" s="1024"/>
      <c r="B57" s="1075"/>
      <c r="C57" s="632" t="s">
        <v>206</v>
      </c>
      <c r="D57" s="633">
        <v>315</v>
      </c>
      <c r="E57" s="631">
        <f>MSMT_novy!E89</f>
        <v>0</v>
      </c>
      <c r="H57" s="413"/>
    </row>
    <row r="58" spans="1:8" ht="18" customHeight="1">
      <c r="A58" s="1024"/>
      <c r="B58" s="983" t="s">
        <v>207</v>
      </c>
      <c r="C58" s="1042"/>
      <c r="D58" s="634">
        <v>316</v>
      </c>
      <c r="E58" s="631">
        <f>E59+E60+E61</f>
        <v>1489</v>
      </c>
      <c r="H58" s="413"/>
    </row>
    <row r="59" spans="1:8" ht="18" customHeight="1">
      <c r="A59" s="1024"/>
      <c r="B59" s="1075" t="s">
        <v>122</v>
      </c>
      <c r="C59" s="632" t="s">
        <v>204</v>
      </c>
      <c r="D59" s="634">
        <v>317</v>
      </c>
      <c r="E59" s="631">
        <f>MSMT_novy!E91</f>
        <v>834</v>
      </c>
      <c r="H59" s="413"/>
    </row>
    <row r="60" spans="1:5" ht="18" customHeight="1">
      <c r="A60" s="1024"/>
      <c r="B60" s="1075"/>
      <c r="C60" s="632" t="s">
        <v>205</v>
      </c>
      <c r="D60" s="634">
        <v>318</v>
      </c>
      <c r="E60" s="631">
        <f>MSMT_novy!E92</f>
        <v>651</v>
      </c>
    </row>
    <row r="61" spans="1:8" ht="18" customHeight="1">
      <c r="A61" s="1024"/>
      <c r="B61" s="1075"/>
      <c r="C61" s="632" t="s">
        <v>206</v>
      </c>
      <c r="D61" s="634">
        <v>319</v>
      </c>
      <c r="E61" s="631">
        <f>MSMT_novy!E93</f>
        <v>4</v>
      </c>
      <c r="H61" s="413"/>
    </row>
    <row r="62" spans="1:8" ht="18" customHeight="1">
      <c r="A62" s="985" t="s">
        <v>208</v>
      </c>
      <c r="B62" s="983"/>
      <c r="C62" s="1042"/>
      <c r="D62" s="634">
        <v>320</v>
      </c>
      <c r="E62" s="631">
        <f>E63+E67</f>
        <v>671</v>
      </c>
      <c r="H62" s="413"/>
    </row>
    <row r="63" spans="1:8" ht="18" customHeight="1">
      <c r="A63" s="1024" t="s">
        <v>77</v>
      </c>
      <c r="B63" s="983" t="s">
        <v>203</v>
      </c>
      <c r="C63" s="1042"/>
      <c r="D63" s="579">
        <v>321</v>
      </c>
      <c r="E63" s="631">
        <f>E64+E65+E66</f>
        <v>2</v>
      </c>
      <c r="H63" s="413"/>
    </row>
    <row r="64" spans="1:8" ht="18" customHeight="1">
      <c r="A64" s="1024"/>
      <c r="B64" s="1075" t="s">
        <v>122</v>
      </c>
      <c r="C64" s="632" t="s">
        <v>204</v>
      </c>
      <c r="D64" s="633">
        <v>322</v>
      </c>
      <c r="E64" s="631">
        <f>MSMT_novy!E96</f>
        <v>0</v>
      </c>
      <c r="H64" s="413"/>
    </row>
    <row r="65" spans="1:8" ht="18" customHeight="1">
      <c r="A65" s="1024"/>
      <c r="B65" s="1075"/>
      <c r="C65" s="632" t="s">
        <v>205</v>
      </c>
      <c r="D65" s="633">
        <v>323</v>
      </c>
      <c r="E65" s="631">
        <f>MSMT_novy!E97</f>
        <v>2</v>
      </c>
      <c r="H65" s="413"/>
    </row>
    <row r="66" spans="1:8" ht="18" customHeight="1">
      <c r="A66" s="1024"/>
      <c r="B66" s="1075"/>
      <c r="C66" s="632" t="s">
        <v>206</v>
      </c>
      <c r="D66" s="633">
        <v>324</v>
      </c>
      <c r="E66" s="631">
        <f>MSMT_novy!E98</f>
        <v>0</v>
      </c>
      <c r="H66" s="413"/>
    </row>
    <row r="67" spans="1:8" ht="18" customHeight="1">
      <c r="A67" s="1024"/>
      <c r="B67" s="983" t="s">
        <v>207</v>
      </c>
      <c r="C67" s="1042"/>
      <c r="D67" s="634">
        <v>325</v>
      </c>
      <c r="E67" s="631">
        <f>E68+E69+E70</f>
        <v>669</v>
      </c>
      <c r="H67" s="413"/>
    </row>
    <row r="68" spans="1:5" ht="18" customHeight="1">
      <c r="A68" s="1024"/>
      <c r="B68" s="1075" t="s">
        <v>122</v>
      </c>
      <c r="C68" s="632" t="s">
        <v>204</v>
      </c>
      <c r="D68" s="634">
        <v>326</v>
      </c>
      <c r="E68" s="631">
        <f>MSMT_novy!E100</f>
        <v>414</v>
      </c>
    </row>
    <row r="69" spans="1:5" ht="18" customHeight="1">
      <c r="A69" s="1024"/>
      <c r="B69" s="1075"/>
      <c r="C69" s="632" t="s">
        <v>205</v>
      </c>
      <c r="D69" s="634">
        <v>327</v>
      </c>
      <c r="E69" s="631">
        <f>MSMT_novy!E101</f>
        <v>52</v>
      </c>
    </row>
    <row r="70" spans="1:5" ht="18" customHeight="1" thickBot="1">
      <c r="A70" s="1054"/>
      <c r="B70" s="1076"/>
      <c r="C70" s="635" t="s">
        <v>206</v>
      </c>
      <c r="D70" s="636">
        <v>328</v>
      </c>
      <c r="E70" s="637">
        <f>MSMT_novy!E102</f>
        <v>203</v>
      </c>
    </row>
    <row r="71" spans="1:5" ht="12.75">
      <c r="A71" s="638"/>
      <c r="B71" s="639"/>
      <c r="C71" s="640"/>
      <c r="D71" s="609"/>
      <c r="E71" s="641"/>
    </row>
    <row r="73" spans="1:5" ht="18.75" customHeight="1" thickBot="1">
      <c r="A73" s="986" t="s">
        <v>404</v>
      </c>
      <c r="B73" s="986"/>
      <c r="E73" s="642"/>
    </row>
    <row r="74" spans="1:5" ht="12.75">
      <c r="A74" s="1056"/>
      <c r="B74" s="1057"/>
      <c r="C74" s="1058"/>
      <c r="D74" s="564" t="s">
        <v>111</v>
      </c>
      <c r="E74" s="591" t="s">
        <v>117</v>
      </c>
    </row>
    <row r="75" spans="1:15" ht="13.5" thickBot="1">
      <c r="A75" s="1048" t="s">
        <v>114</v>
      </c>
      <c r="B75" s="1049"/>
      <c r="C75" s="1055"/>
      <c r="D75" s="565" t="s">
        <v>188</v>
      </c>
      <c r="E75" s="592">
        <v>2</v>
      </c>
      <c r="M75" s="413"/>
      <c r="N75" s="413"/>
      <c r="O75" s="413"/>
    </row>
    <row r="76" spans="1:5" ht="19.5" customHeight="1">
      <c r="A76" s="993" t="s">
        <v>209</v>
      </c>
      <c r="B76" s="994"/>
      <c r="C76" s="995"/>
      <c r="D76" s="566">
        <v>410</v>
      </c>
      <c r="E76" s="643">
        <f>'TAB IV'!H50</f>
        <v>494196</v>
      </c>
    </row>
    <row r="77" spans="1:5" ht="19.5" customHeight="1">
      <c r="A77" s="1024" t="s">
        <v>77</v>
      </c>
      <c r="B77" s="1050" t="s">
        <v>210</v>
      </c>
      <c r="C77" s="1051"/>
      <c r="D77" s="579">
        <v>411</v>
      </c>
      <c r="E77" s="644">
        <f>MSMT_novy!D108</f>
        <v>333899</v>
      </c>
    </row>
    <row r="78" spans="1:5" ht="19.5" customHeight="1">
      <c r="A78" s="1024"/>
      <c r="B78" s="1050" t="s">
        <v>211</v>
      </c>
      <c r="C78" s="1051"/>
      <c r="D78" s="579">
        <v>412</v>
      </c>
      <c r="E78" s="644">
        <f>MSMT_novy!D109</f>
        <v>107539</v>
      </c>
    </row>
    <row r="79" spans="1:12" ht="19.5" customHeight="1">
      <c r="A79" s="1024"/>
      <c r="B79" s="1050" t="s">
        <v>212</v>
      </c>
      <c r="C79" s="1051"/>
      <c r="D79" s="579">
        <v>413</v>
      </c>
      <c r="E79" s="644">
        <f>MSMT_novy!D110</f>
        <v>3279</v>
      </c>
      <c r="L79" s="587"/>
    </row>
    <row r="80" spans="1:5" ht="19.5" customHeight="1" thickBot="1">
      <c r="A80" s="1054"/>
      <c r="B80" s="1052" t="s">
        <v>213</v>
      </c>
      <c r="C80" s="1053"/>
      <c r="D80" s="567">
        <v>414</v>
      </c>
      <c r="E80" s="645">
        <f>MSMT_novy!D111</f>
        <v>49479</v>
      </c>
    </row>
    <row r="83" spans="1:4" ht="13.5" customHeight="1" thickBot="1">
      <c r="A83" s="986" t="s">
        <v>405</v>
      </c>
      <c r="B83" s="986"/>
      <c r="C83" s="986"/>
      <c r="D83" s="986"/>
    </row>
    <row r="84" spans="1:5" ht="12.75">
      <c r="A84" s="987"/>
      <c r="B84" s="988"/>
      <c r="C84" s="1043"/>
      <c r="D84" s="564" t="s">
        <v>111</v>
      </c>
      <c r="E84" s="591" t="s">
        <v>117</v>
      </c>
    </row>
    <row r="85" spans="1:13" ht="12" customHeight="1" thickBot="1">
      <c r="A85" s="998" t="s">
        <v>114</v>
      </c>
      <c r="B85" s="999"/>
      <c r="C85" s="1000"/>
      <c r="D85" s="565" t="s">
        <v>188</v>
      </c>
      <c r="E85" s="592">
        <v>2</v>
      </c>
      <c r="M85" s="438"/>
    </row>
    <row r="86" spans="1:13" ht="19.5" customHeight="1">
      <c r="A86" s="993" t="s">
        <v>214</v>
      </c>
      <c r="B86" s="994"/>
      <c r="C86" s="1025"/>
      <c r="D86" s="566">
        <v>415</v>
      </c>
      <c r="E86" s="643">
        <f>MSMT_novy!C119</f>
        <v>342</v>
      </c>
      <c r="L86" s="413"/>
      <c r="M86" s="438"/>
    </row>
    <row r="87" spans="1:13" ht="19.5" customHeight="1">
      <c r="A87" s="985" t="s">
        <v>215</v>
      </c>
      <c r="B87" s="983"/>
      <c r="C87" s="1042"/>
      <c r="D87" s="579">
        <v>416</v>
      </c>
      <c r="E87" s="644">
        <f>MSMT_novy!D119</f>
        <v>2933</v>
      </c>
      <c r="L87" s="413"/>
      <c r="M87" s="438"/>
    </row>
    <row r="88" spans="1:12" ht="19.5" customHeight="1">
      <c r="A88" s="985" t="s">
        <v>258</v>
      </c>
      <c r="B88" s="983"/>
      <c r="C88" s="1042"/>
      <c r="D88" s="579">
        <v>417</v>
      </c>
      <c r="E88" s="644">
        <f>'TAB IV'!B14+'TAB IV'!C14</f>
        <v>2362</v>
      </c>
      <c r="L88" s="413"/>
    </row>
    <row r="89" spans="1:12" ht="19.5" customHeight="1">
      <c r="A89" s="985" t="s">
        <v>216</v>
      </c>
      <c r="B89" s="983"/>
      <c r="C89" s="1042"/>
      <c r="D89" s="579">
        <v>418</v>
      </c>
      <c r="E89" s="644">
        <f>MSMT_novy!D120</f>
        <v>782</v>
      </c>
      <c r="L89" s="413"/>
    </row>
    <row r="90" spans="1:12" ht="19.5" customHeight="1" thickBot="1">
      <c r="A90" s="1037" t="s">
        <v>217</v>
      </c>
      <c r="B90" s="1044"/>
      <c r="C90" s="1045"/>
      <c r="D90" s="567">
        <v>419</v>
      </c>
      <c r="E90" s="645">
        <f>MSMT_novy!C120</f>
        <v>169</v>
      </c>
      <c r="L90" s="413"/>
    </row>
    <row r="91" ht="19.5" customHeight="1" thickBot="1">
      <c r="A91" s="563" t="s">
        <v>406</v>
      </c>
    </row>
    <row r="92" spans="1:8" ht="27.75" customHeight="1">
      <c r="A92" s="1031"/>
      <c r="B92" s="1032"/>
      <c r="C92" s="1033"/>
      <c r="D92" s="569" t="s">
        <v>111</v>
      </c>
      <c r="E92" s="996" t="s">
        <v>218</v>
      </c>
      <c r="F92" s="997"/>
      <c r="G92" s="997" t="s">
        <v>219</v>
      </c>
      <c r="H92" s="1026"/>
    </row>
    <row r="93" spans="1:8" ht="19.5" customHeight="1" thickBot="1">
      <c r="A93" s="998" t="s">
        <v>114</v>
      </c>
      <c r="B93" s="999"/>
      <c r="C93" s="1000"/>
      <c r="D93" s="565" t="s">
        <v>188</v>
      </c>
      <c r="E93" s="1002">
        <v>3</v>
      </c>
      <c r="F93" s="1003">
        <v>3</v>
      </c>
      <c r="G93" s="1003">
        <v>4</v>
      </c>
      <c r="H93" s="1012"/>
    </row>
    <row r="94" spans="1:8" ht="25.5" customHeight="1">
      <c r="A94" s="1013" t="s">
        <v>220</v>
      </c>
      <c r="B94" s="1014"/>
      <c r="C94" s="1015"/>
      <c r="D94" s="566">
        <v>614</v>
      </c>
      <c r="E94" s="1029">
        <v>6</v>
      </c>
      <c r="F94" s="1030"/>
      <c r="G94" s="1027">
        <f>MSMT_novy!E53</f>
        <v>5</v>
      </c>
      <c r="H94" s="1028"/>
    </row>
    <row r="95" spans="1:8" ht="28.5" customHeight="1" thickBot="1">
      <c r="A95" s="1016" t="s">
        <v>186</v>
      </c>
      <c r="B95" s="1017"/>
      <c r="C95" s="1018"/>
      <c r="D95" s="567">
        <v>615</v>
      </c>
      <c r="E95" s="1009">
        <v>74</v>
      </c>
      <c r="F95" s="1010"/>
      <c r="G95" s="1011">
        <f>MSMT_novy!E54</f>
        <v>50</v>
      </c>
      <c r="H95" s="1012"/>
    </row>
    <row r="98" spans="1:6" ht="13.5" customHeight="1" thickBot="1">
      <c r="A98" s="986" t="s">
        <v>407</v>
      </c>
      <c r="B98" s="986"/>
      <c r="C98" s="986"/>
      <c r="D98" s="986"/>
      <c r="E98" s="986"/>
      <c r="F98" s="646"/>
    </row>
    <row r="99" spans="1:10" ht="29.25" customHeight="1">
      <c r="A99" s="987"/>
      <c r="B99" s="988"/>
      <c r="C99" s="989"/>
      <c r="D99" s="564" t="s">
        <v>111</v>
      </c>
      <c r="E99" s="996" t="s">
        <v>218</v>
      </c>
      <c r="F99" s="997"/>
      <c r="G99" s="997" t="s">
        <v>219</v>
      </c>
      <c r="H99" s="1001"/>
      <c r="I99" s="647" t="s">
        <v>13</v>
      </c>
      <c r="J99" s="609"/>
    </row>
    <row r="100" spans="1:13" ht="13.5" thickBot="1">
      <c r="A100" s="990" t="s">
        <v>114</v>
      </c>
      <c r="B100" s="991"/>
      <c r="C100" s="992"/>
      <c r="D100" s="565" t="s">
        <v>188</v>
      </c>
      <c r="E100" s="1002">
        <v>3</v>
      </c>
      <c r="F100" s="1003">
        <v>3</v>
      </c>
      <c r="G100" s="1003">
        <v>4</v>
      </c>
      <c r="H100" s="1004"/>
      <c r="I100" s="648">
        <v>2</v>
      </c>
      <c r="K100" s="587"/>
      <c r="M100" s="414"/>
    </row>
    <row r="101" spans="1:17" ht="19.5" customHeight="1">
      <c r="A101" s="993" t="s">
        <v>126</v>
      </c>
      <c r="B101" s="994"/>
      <c r="C101" s="995"/>
      <c r="D101" s="566">
        <v>601</v>
      </c>
      <c r="E101" s="1005">
        <f>'TAB IV'!H13</f>
        <v>439</v>
      </c>
      <c r="F101" s="1006"/>
      <c r="G101" s="1007">
        <f>'TAB IV'!H6+'TAB IV'!H7+'TAB IV'!H8+'TAB IV'!H9+'TAB IV'!H10+'TAB IV'!H11+'TAB IV'!H12</f>
        <v>489</v>
      </c>
      <c r="H101" s="1008"/>
      <c r="I101" s="649">
        <f>SUM(E101:H101)</f>
        <v>928</v>
      </c>
      <c r="J101" s="650"/>
      <c r="K101" s="650"/>
      <c r="L101" s="650"/>
      <c r="M101" s="651"/>
      <c r="N101" s="651"/>
      <c r="O101" s="651"/>
      <c r="P101" s="651"/>
      <c r="Q101" s="651"/>
    </row>
    <row r="102" spans="1:17" ht="19.5" customHeight="1">
      <c r="A102" s="985" t="s">
        <v>122</v>
      </c>
      <c r="B102" s="983" t="s">
        <v>221</v>
      </c>
      <c r="C102" s="984"/>
      <c r="D102" s="579">
        <v>606</v>
      </c>
      <c r="E102" s="981">
        <f>MSMT_novy!C59</f>
        <v>74</v>
      </c>
      <c r="F102" s="982"/>
      <c r="G102" s="982">
        <f>MSMT_novy!D59</f>
        <v>266</v>
      </c>
      <c r="H102" s="1074"/>
      <c r="I102" s="649">
        <f aca="true" t="shared" si="1" ref="I102:I107">SUM(E102:H102)</f>
        <v>340</v>
      </c>
      <c r="J102" s="650"/>
      <c r="K102" s="650"/>
      <c r="L102" s="650"/>
      <c r="M102" s="651"/>
      <c r="N102" s="651"/>
      <c r="O102" s="651"/>
      <c r="P102" s="651"/>
      <c r="Q102" s="651"/>
    </row>
    <row r="103" spans="1:17" ht="19.5" customHeight="1">
      <c r="A103" s="985"/>
      <c r="B103" s="983" t="s">
        <v>222</v>
      </c>
      <c r="C103" s="984"/>
      <c r="D103" s="579">
        <v>607</v>
      </c>
      <c r="E103" s="981">
        <f>MSMT_novy!C60</f>
        <v>439</v>
      </c>
      <c r="F103" s="982"/>
      <c r="G103" s="982">
        <f>MSMT_novy!D60</f>
        <v>377</v>
      </c>
      <c r="H103" s="1074"/>
      <c r="I103" s="649">
        <f t="shared" si="1"/>
        <v>816</v>
      </c>
      <c r="J103" s="650"/>
      <c r="K103" s="650"/>
      <c r="L103" s="650"/>
      <c r="M103" s="651"/>
      <c r="N103" s="651"/>
      <c r="O103" s="651"/>
      <c r="P103" s="651"/>
      <c r="Q103" s="651"/>
    </row>
    <row r="104" spans="1:17" ht="19.5" customHeight="1">
      <c r="A104" s="1080" t="s">
        <v>173</v>
      </c>
      <c r="B104" s="1050"/>
      <c r="C104" s="1051"/>
      <c r="D104" s="579">
        <v>608</v>
      </c>
      <c r="E104" s="981">
        <f>E105+E106</f>
        <v>26</v>
      </c>
      <c r="F104" s="982"/>
      <c r="G104" s="982">
        <f>G105+G106</f>
        <v>154</v>
      </c>
      <c r="H104" s="1074"/>
      <c r="I104" s="649">
        <f t="shared" si="1"/>
        <v>180</v>
      </c>
      <c r="J104" s="650"/>
      <c r="K104" s="650"/>
      <c r="L104" s="650"/>
      <c r="M104" s="651"/>
      <c r="N104" s="651"/>
      <c r="O104" s="651"/>
      <c r="P104" s="651"/>
      <c r="Q104" s="651"/>
    </row>
    <row r="105" spans="1:17" ht="19.5" customHeight="1">
      <c r="A105" s="985" t="s">
        <v>122</v>
      </c>
      <c r="B105" s="983" t="s">
        <v>223</v>
      </c>
      <c r="C105" s="984"/>
      <c r="D105" s="652">
        <v>609</v>
      </c>
      <c r="E105" s="981">
        <f>MSMT_novy!C62</f>
        <v>0</v>
      </c>
      <c r="F105" s="982"/>
      <c r="G105" s="982">
        <f>MSMT_novy!D62</f>
        <v>0</v>
      </c>
      <c r="H105" s="1074"/>
      <c r="I105" s="649">
        <f t="shared" si="1"/>
        <v>0</v>
      </c>
      <c r="J105" s="650"/>
      <c r="K105" s="650"/>
      <c r="L105" s="650"/>
      <c r="M105" s="651"/>
      <c r="N105" s="651"/>
      <c r="O105" s="651"/>
      <c r="P105" s="651"/>
      <c r="Q105" s="651"/>
    </row>
    <row r="106" spans="1:17" ht="19.5" customHeight="1">
      <c r="A106" s="985"/>
      <c r="B106" s="983" t="s">
        <v>183</v>
      </c>
      <c r="C106" s="984"/>
      <c r="D106" s="652">
        <v>610</v>
      </c>
      <c r="E106" s="981">
        <f>MSMT_novy!C63</f>
        <v>26</v>
      </c>
      <c r="F106" s="982"/>
      <c r="G106" s="982">
        <f>MSMT_novy!D63</f>
        <v>154</v>
      </c>
      <c r="H106" s="1074"/>
      <c r="I106" s="649">
        <f t="shared" si="1"/>
        <v>180</v>
      </c>
      <c r="J106" s="650"/>
      <c r="K106" s="650"/>
      <c r="L106" s="650"/>
      <c r="M106" s="651"/>
      <c r="N106" s="651"/>
      <c r="O106" s="651"/>
      <c r="P106" s="651"/>
      <c r="Q106" s="651"/>
    </row>
    <row r="107" spans="1:17" ht="19.5" customHeight="1">
      <c r="A107" s="1080" t="s">
        <v>127</v>
      </c>
      <c r="B107" s="1050"/>
      <c r="C107" s="1051"/>
      <c r="D107" s="652">
        <v>604</v>
      </c>
      <c r="E107" s="1081">
        <f>MSMT_novy!C64</f>
        <v>114483</v>
      </c>
      <c r="F107" s="982"/>
      <c r="G107" s="1082">
        <f>MSMT_novy!D64</f>
        <v>77015</v>
      </c>
      <c r="H107" s="1074"/>
      <c r="I107" s="649">
        <f t="shared" si="1"/>
        <v>191498</v>
      </c>
      <c r="J107" s="650"/>
      <c r="K107" s="650"/>
      <c r="L107" s="650"/>
      <c r="M107" s="651"/>
      <c r="N107" s="651"/>
      <c r="O107" s="651"/>
      <c r="P107" s="651"/>
      <c r="Q107" s="651"/>
    </row>
    <row r="108" spans="1:17" ht="19.5" customHeight="1" thickBot="1">
      <c r="A108" s="1077" t="s">
        <v>224</v>
      </c>
      <c r="B108" s="1052"/>
      <c r="C108" s="1053"/>
      <c r="D108" s="653">
        <v>602</v>
      </c>
      <c r="E108" s="1078" t="s">
        <v>79</v>
      </c>
      <c r="F108" s="1079"/>
      <c r="G108" s="1079" t="s">
        <v>79</v>
      </c>
      <c r="H108" s="1083"/>
      <c r="I108" s="654">
        <f>'TAB II.'!J17+'TAB II.'!E36+'TAB II.'!K33+'TAB II.'!J19</f>
        <v>24890985.849999998</v>
      </c>
      <c r="J108" s="650"/>
      <c r="K108" s="650"/>
      <c r="L108" s="650"/>
      <c r="M108" s="651"/>
      <c r="N108" s="651"/>
      <c r="O108" s="651"/>
      <c r="P108" s="651"/>
      <c r="Q108" s="651"/>
    </row>
    <row r="109" spans="1:9" ht="12.75">
      <c r="A109" s="655"/>
      <c r="B109" s="655"/>
      <c r="C109" s="612"/>
      <c r="D109" s="638"/>
      <c r="E109" s="656"/>
      <c r="F109" s="657"/>
      <c r="G109" s="658"/>
      <c r="H109" s="659"/>
      <c r="I109" s="658"/>
    </row>
    <row r="110" spans="1:6" ht="12.75">
      <c r="A110" s="628"/>
      <c r="B110" s="1084"/>
      <c r="C110" s="1084"/>
      <c r="D110" s="1084"/>
      <c r="E110" s="1084"/>
      <c r="F110" s="1084"/>
    </row>
    <row r="111" spans="1:6" ht="13.5" thickBot="1">
      <c r="A111" s="986" t="s">
        <v>408</v>
      </c>
      <c r="B111" s="986"/>
      <c r="C111" s="986"/>
      <c r="D111" s="986"/>
      <c r="E111" s="562"/>
      <c r="F111" s="660"/>
    </row>
    <row r="112" spans="1:9" ht="29.25" customHeight="1">
      <c r="A112" s="1031"/>
      <c r="B112" s="1032"/>
      <c r="C112" s="1033"/>
      <c r="D112" s="564" t="s">
        <v>116</v>
      </c>
      <c r="E112" s="996" t="s">
        <v>218</v>
      </c>
      <c r="F112" s="997"/>
      <c r="G112" s="997" t="s">
        <v>219</v>
      </c>
      <c r="H112" s="1001"/>
      <c r="I112" s="647" t="s">
        <v>13</v>
      </c>
    </row>
    <row r="113" spans="1:13" ht="13.5" thickBot="1">
      <c r="A113" s="998" t="s">
        <v>114</v>
      </c>
      <c r="B113" s="999"/>
      <c r="C113" s="1000"/>
      <c r="D113" s="565" t="s">
        <v>188</v>
      </c>
      <c r="E113" s="1097">
        <v>3</v>
      </c>
      <c r="F113" s="1002"/>
      <c r="G113" s="1004">
        <v>4</v>
      </c>
      <c r="H113" s="1104"/>
      <c r="I113" s="648">
        <v>2</v>
      </c>
      <c r="K113" s="587"/>
      <c r="M113" s="414"/>
    </row>
    <row r="114" spans="1:9" ht="19.5" customHeight="1">
      <c r="A114" s="1090" t="s">
        <v>184</v>
      </c>
      <c r="B114" s="1091"/>
      <c r="C114" s="1092"/>
      <c r="D114" s="566">
        <v>611</v>
      </c>
      <c r="E114" s="1098">
        <f>MSMT_novy!C68</f>
        <v>0</v>
      </c>
      <c r="F114" s="996"/>
      <c r="G114" s="1001">
        <f>MSMT_novy!D68</f>
        <v>0</v>
      </c>
      <c r="H114" s="1105"/>
      <c r="I114" s="661">
        <f>E114+G114</f>
        <v>0</v>
      </c>
    </row>
    <row r="115" spans="1:13" ht="19.5" customHeight="1">
      <c r="A115" s="1093" t="s">
        <v>185</v>
      </c>
      <c r="B115" s="1038"/>
      <c r="C115" s="948"/>
      <c r="D115" s="579">
        <v>612</v>
      </c>
      <c r="E115" s="1096">
        <f>MSMT_novy!C69</f>
        <v>1</v>
      </c>
      <c r="F115" s="981"/>
      <c r="G115" s="1074">
        <f>MSMT_novy!D69</f>
        <v>7</v>
      </c>
      <c r="H115" s="1103"/>
      <c r="I115" s="661">
        <f>E115+G115</f>
        <v>8</v>
      </c>
      <c r="L115" s="413"/>
      <c r="M115" s="587"/>
    </row>
    <row r="116" spans="1:13" ht="19.5" customHeight="1">
      <c r="A116" s="1093" t="s">
        <v>227</v>
      </c>
      <c r="B116" s="1038"/>
      <c r="C116" s="948"/>
      <c r="D116" s="579">
        <v>613</v>
      </c>
      <c r="E116" s="1096">
        <f>MSMT_novy!C70</f>
        <v>0</v>
      </c>
      <c r="F116" s="981"/>
      <c r="G116" s="1074">
        <f>MSMT_novy!D70</f>
        <v>0</v>
      </c>
      <c r="H116" s="1103"/>
      <c r="I116" s="661">
        <f>E116+G116</f>
        <v>0</v>
      </c>
      <c r="L116" s="413"/>
      <c r="M116" s="587"/>
    </row>
    <row r="117" spans="1:13" ht="19.5" customHeight="1" thickBot="1">
      <c r="A117" s="1094" t="s">
        <v>228</v>
      </c>
      <c r="B117" s="1061"/>
      <c r="C117" s="1095"/>
      <c r="D117" s="567">
        <v>614</v>
      </c>
      <c r="E117" s="1097">
        <f>MSMT_novy!C71</f>
        <v>6</v>
      </c>
      <c r="F117" s="1002"/>
      <c r="G117" s="1004">
        <f>MSMT_novy!D71</f>
        <v>11</v>
      </c>
      <c r="H117" s="1104"/>
      <c r="I117" s="662">
        <f>E117+G117</f>
        <v>17</v>
      </c>
      <c r="L117" s="413"/>
      <c r="M117" s="587"/>
    </row>
    <row r="118" spans="1:5" ht="12.75">
      <c r="A118" s="628"/>
      <c r="B118" s="1021"/>
      <c r="C118" s="1021"/>
      <c r="D118" s="1021"/>
      <c r="E118" s="1021"/>
    </row>
    <row r="120" spans="1:6" ht="13.5" thickBot="1">
      <c r="A120" s="986" t="s">
        <v>229</v>
      </c>
      <c r="B120" s="986"/>
      <c r="C120" s="986"/>
      <c r="D120" s="986"/>
      <c r="E120" s="986"/>
      <c r="F120" s="646"/>
    </row>
    <row r="121" spans="1:9" ht="42.75" customHeight="1">
      <c r="A121" s="987"/>
      <c r="B121" s="988"/>
      <c r="C121" s="1043"/>
      <c r="D121" s="564" t="s">
        <v>111</v>
      </c>
      <c r="E121" s="996" t="s">
        <v>231</v>
      </c>
      <c r="F121" s="997"/>
      <c r="G121" s="997" t="s">
        <v>172</v>
      </c>
      <c r="H121" s="1001"/>
      <c r="I121" s="647" t="s">
        <v>13</v>
      </c>
    </row>
    <row r="122" spans="1:9" ht="13.5" thickBot="1">
      <c r="A122" s="990" t="s">
        <v>114</v>
      </c>
      <c r="B122" s="991"/>
      <c r="C122" s="1036"/>
      <c r="D122" s="565" t="s">
        <v>188</v>
      </c>
      <c r="E122" s="1002">
        <v>3</v>
      </c>
      <c r="F122" s="1003">
        <v>3</v>
      </c>
      <c r="G122" s="1003">
        <v>4</v>
      </c>
      <c r="H122" s="1004"/>
      <c r="I122" s="648">
        <v>2</v>
      </c>
    </row>
    <row r="123" spans="1:9" ht="19.5" customHeight="1">
      <c r="A123" s="993" t="s">
        <v>230</v>
      </c>
      <c r="B123" s="994"/>
      <c r="C123" s="1025"/>
      <c r="D123" s="566">
        <v>712</v>
      </c>
      <c r="E123" s="1098">
        <f>E124+E125+E126</f>
        <v>0</v>
      </c>
      <c r="F123" s="996"/>
      <c r="G123" s="1005">
        <f>MSMT_novy!D30</f>
        <v>126</v>
      </c>
      <c r="H123" s="1006"/>
      <c r="I123" s="661">
        <f>SUM(E123:H123)</f>
        <v>126</v>
      </c>
    </row>
    <row r="124" spans="1:9" ht="19.5" customHeight="1">
      <c r="A124" s="985" t="s">
        <v>77</v>
      </c>
      <c r="B124" s="983" t="s">
        <v>232</v>
      </c>
      <c r="C124" s="1042"/>
      <c r="D124" s="579">
        <v>717</v>
      </c>
      <c r="E124" s="1099"/>
      <c r="F124" s="1100"/>
      <c r="G124" s="982">
        <f>MSMT_novy!D31</f>
        <v>25</v>
      </c>
      <c r="H124" s="1074"/>
      <c r="I124" s="661">
        <f>SUM(E124:H124)</f>
        <v>25</v>
      </c>
    </row>
    <row r="125" spans="1:9" ht="19.5" customHeight="1">
      <c r="A125" s="985"/>
      <c r="B125" s="983" t="s">
        <v>233</v>
      </c>
      <c r="C125" s="1042"/>
      <c r="D125" s="579">
        <v>718</v>
      </c>
      <c r="E125" s="1099"/>
      <c r="F125" s="1100"/>
      <c r="G125" s="982">
        <f>MSMT_novy!D32</f>
        <v>62</v>
      </c>
      <c r="H125" s="1074"/>
      <c r="I125" s="661">
        <f>SUM(E125:H125)</f>
        <v>62</v>
      </c>
    </row>
    <row r="126" spans="1:9" ht="19.5" customHeight="1">
      <c r="A126" s="985"/>
      <c r="B126" s="983" t="s">
        <v>234</v>
      </c>
      <c r="C126" s="1042"/>
      <c r="D126" s="579">
        <v>719</v>
      </c>
      <c r="E126" s="1099"/>
      <c r="F126" s="1100"/>
      <c r="G126" s="982">
        <f>MSMT_novy!D33</f>
        <v>39</v>
      </c>
      <c r="H126" s="1074"/>
      <c r="I126" s="661">
        <f>SUM(E126:H126)</f>
        <v>39</v>
      </c>
    </row>
    <row r="127" spans="1:9" ht="19.5" customHeight="1">
      <c r="A127" s="1080" t="s">
        <v>235</v>
      </c>
      <c r="B127" s="1050"/>
      <c r="C127" s="1102"/>
      <c r="D127" s="579">
        <v>710</v>
      </c>
      <c r="E127" s="1101" t="s">
        <v>79</v>
      </c>
      <c r="F127" s="982"/>
      <c r="G127" s="1101" t="s">
        <v>79</v>
      </c>
      <c r="H127" s="982"/>
      <c r="I127" s="829">
        <f>'TAB III'!J77</f>
        <v>2</v>
      </c>
    </row>
    <row r="128" spans="1:9" ht="19.5" customHeight="1">
      <c r="A128" s="985" t="s">
        <v>77</v>
      </c>
      <c r="B128" s="983" t="s">
        <v>232</v>
      </c>
      <c r="C128" s="1042"/>
      <c r="D128" s="579">
        <v>721</v>
      </c>
      <c r="E128" s="1101" t="s">
        <v>79</v>
      </c>
      <c r="F128" s="982"/>
      <c r="G128" s="1101" t="s">
        <v>79</v>
      </c>
      <c r="H128" s="982"/>
      <c r="I128" s="663"/>
    </row>
    <row r="129" spans="1:9" ht="19.5" customHeight="1">
      <c r="A129" s="985"/>
      <c r="B129" s="983" t="s">
        <v>233</v>
      </c>
      <c r="C129" s="1042"/>
      <c r="D129" s="579">
        <v>722</v>
      </c>
      <c r="E129" s="1101" t="s">
        <v>79</v>
      </c>
      <c r="F129" s="982"/>
      <c r="G129" s="1101" t="s">
        <v>79</v>
      </c>
      <c r="H129" s="982"/>
      <c r="I129" s="663"/>
    </row>
    <row r="130" spans="1:9" ht="19.5" customHeight="1" thickBot="1">
      <c r="A130" s="1037"/>
      <c r="B130" s="1044" t="s">
        <v>234</v>
      </c>
      <c r="C130" s="1045"/>
      <c r="D130" s="567">
        <v>723</v>
      </c>
      <c r="E130" s="1078" t="s">
        <v>79</v>
      </c>
      <c r="F130" s="1079"/>
      <c r="G130" s="1079" t="s">
        <v>79</v>
      </c>
      <c r="H130" s="1083"/>
      <c r="I130" s="662"/>
    </row>
    <row r="133" ht="12.75">
      <c r="A133" s="830" t="s">
        <v>403</v>
      </c>
    </row>
    <row r="134" ht="12.75">
      <c r="A134" s="563" t="s">
        <v>401</v>
      </c>
    </row>
    <row r="135" ht="12.75">
      <c r="A135" s="563" t="s">
        <v>402</v>
      </c>
    </row>
  </sheetData>
  <sheetProtection/>
  <mergeCells count="182">
    <mergeCell ref="G116:H116"/>
    <mergeCell ref="G117:H117"/>
    <mergeCell ref="E113:F113"/>
    <mergeCell ref="G113:H113"/>
    <mergeCell ref="E114:F114"/>
    <mergeCell ref="E115:F115"/>
    <mergeCell ref="G114:H114"/>
    <mergeCell ref="G115:H115"/>
    <mergeCell ref="B126:C126"/>
    <mergeCell ref="E125:F125"/>
    <mergeCell ref="G125:H125"/>
    <mergeCell ref="A128:A130"/>
    <mergeCell ref="B130:C130"/>
    <mergeCell ref="E130:F130"/>
    <mergeCell ref="G130:H130"/>
    <mergeCell ref="A127:C127"/>
    <mergeCell ref="E127:F127"/>
    <mergeCell ref="G127:H127"/>
    <mergeCell ref="B128:C128"/>
    <mergeCell ref="E128:F128"/>
    <mergeCell ref="G128:H128"/>
    <mergeCell ref="B129:C129"/>
    <mergeCell ref="E129:F129"/>
    <mergeCell ref="G129:H129"/>
    <mergeCell ref="A123:C123"/>
    <mergeCell ref="E123:F123"/>
    <mergeCell ref="G123:H123"/>
    <mergeCell ref="A124:A126"/>
    <mergeCell ref="B124:C124"/>
    <mergeCell ref="E124:F124"/>
    <mergeCell ref="G124:H124"/>
    <mergeCell ref="B125:C125"/>
    <mergeCell ref="E126:F126"/>
    <mergeCell ref="G126:H126"/>
    <mergeCell ref="A121:C121"/>
    <mergeCell ref="E121:F121"/>
    <mergeCell ref="G121:H121"/>
    <mergeCell ref="A122:C122"/>
    <mergeCell ref="E122:F122"/>
    <mergeCell ref="G122:H122"/>
    <mergeCell ref="A116:C116"/>
    <mergeCell ref="A117:C117"/>
    <mergeCell ref="A120:C120"/>
    <mergeCell ref="D120:E120"/>
    <mergeCell ref="B118:E118"/>
    <mergeCell ref="E116:F116"/>
    <mergeCell ref="E117:F117"/>
    <mergeCell ref="A105:A106"/>
    <mergeCell ref="A107:C107"/>
    <mergeCell ref="A112:C112"/>
    <mergeCell ref="A113:C113"/>
    <mergeCell ref="A114:C114"/>
    <mergeCell ref="A115:C115"/>
    <mergeCell ref="G108:H108"/>
    <mergeCell ref="B110:F110"/>
    <mergeCell ref="A111:D111"/>
    <mergeCell ref="E112:F112"/>
    <mergeCell ref="D3:E3"/>
    <mergeCell ref="A4:B4"/>
    <mergeCell ref="D4:E4"/>
    <mergeCell ref="A5:B5"/>
    <mergeCell ref="D5:E5"/>
    <mergeCell ref="B105:C105"/>
    <mergeCell ref="G103:H103"/>
    <mergeCell ref="E104:F104"/>
    <mergeCell ref="G104:H104"/>
    <mergeCell ref="B103:C103"/>
    <mergeCell ref="A104:C104"/>
    <mergeCell ref="G112:H112"/>
    <mergeCell ref="G105:H105"/>
    <mergeCell ref="G106:H106"/>
    <mergeCell ref="E107:F107"/>
    <mergeCell ref="G107:H107"/>
    <mergeCell ref="A12:C12"/>
    <mergeCell ref="A13:C13"/>
    <mergeCell ref="A108:C108"/>
    <mergeCell ref="E105:F105"/>
    <mergeCell ref="E106:F106"/>
    <mergeCell ref="A62:C62"/>
    <mergeCell ref="B55:B57"/>
    <mergeCell ref="B59:B61"/>
    <mergeCell ref="E108:F108"/>
    <mergeCell ref="B106:C106"/>
    <mergeCell ref="G102:H102"/>
    <mergeCell ref="E103:F103"/>
    <mergeCell ref="A22:C22"/>
    <mergeCell ref="A63:A70"/>
    <mergeCell ref="B63:C63"/>
    <mergeCell ref="B64:B66"/>
    <mergeCell ref="B68:B70"/>
    <mergeCell ref="B67:C67"/>
    <mergeCell ref="B31:C31"/>
    <mergeCell ref="B32:C32"/>
    <mergeCell ref="A9:C9"/>
    <mergeCell ref="A23:C23"/>
    <mergeCell ref="A27:C27"/>
    <mergeCell ref="A28:C28"/>
    <mergeCell ref="A29:C29"/>
    <mergeCell ref="B30:C30"/>
    <mergeCell ref="B14:C14"/>
    <mergeCell ref="A21:C21"/>
    <mergeCell ref="A10:C10"/>
    <mergeCell ref="A11:C11"/>
    <mergeCell ref="A53:C53"/>
    <mergeCell ref="B54:C54"/>
    <mergeCell ref="B15:C15"/>
    <mergeCell ref="B16:C16"/>
    <mergeCell ref="A17:C17"/>
    <mergeCell ref="B34:C34"/>
    <mergeCell ref="B35:C35"/>
    <mergeCell ref="B51:C51"/>
    <mergeCell ref="A44:B44"/>
    <mergeCell ref="A54:A61"/>
    <mergeCell ref="B77:C77"/>
    <mergeCell ref="A77:A80"/>
    <mergeCell ref="A75:C75"/>
    <mergeCell ref="A74:C74"/>
    <mergeCell ref="B78:C78"/>
    <mergeCell ref="A76:C76"/>
    <mergeCell ref="A90:C90"/>
    <mergeCell ref="B52:C52"/>
    <mergeCell ref="A48:C48"/>
    <mergeCell ref="A49:C49"/>
    <mergeCell ref="B58:C58"/>
    <mergeCell ref="B79:C79"/>
    <mergeCell ref="B80:C80"/>
    <mergeCell ref="A86:C86"/>
    <mergeCell ref="A87:C87"/>
    <mergeCell ref="A88:C88"/>
    <mergeCell ref="B33:C33"/>
    <mergeCell ref="H38:L40"/>
    <mergeCell ref="A73:B73"/>
    <mergeCell ref="A26:C26"/>
    <mergeCell ref="A8:D8"/>
    <mergeCell ref="A89:C89"/>
    <mergeCell ref="A84:C84"/>
    <mergeCell ref="A85:C85"/>
    <mergeCell ref="A83:B83"/>
    <mergeCell ref="C83:D83"/>
    <mergeCell ref="A92:C92"/>
    <mergeCell ref="A1:D1"/>
    <mergeCell ref="A2:B2"/>
    <mergeCell ref="D2:E2"/>
    <mergeCell ref="A3:B3"/>
    <mergeCell ref="A14:A16"/>
    <mergeCell ref="A39:B39"/>
    <mergeCell ref="A38:C38"/>
    <mergeCell ref="D38:E38"/>
    <mergeCell ref="A30:A35"/>
    <mergeCell ref="E92:F92"/>
    <mergeCell ref="G92:H92"/>
    <mergeCell ref="E93:F93"/>
    <mergeCell ref="G93:H93"/>
    <mergeCell ref="G94:H94"/>
    <mergeCell ref="E94:F94"/>
    <mergeCell ref="A40:B40"/>
    <mergeCell ref="A41:B41"/>
    <mergeCell ref="B45:E45"/>
    <mergeCell ref="A47:C47"/>
    <mergeCell ref="A42:B42"/>
    <mergeCell ref="A51:A52"/>
    <mergeCell ref="A50:C50"/>
    <mergeCell ref="A43:B43"/>
    <mergeCell ref="A93:C93"/>
    <mergeCell ref="G99:H99"/>
    <mergeCell ref="E100:F100"/>
    <mergeCell ref="G100:H100"/>
    <mergeCell ref="E101:F101"/>
    <mergeCell ref="G101:H101"/>
    <mergeCell ref="E95:F95"/>
    <mergeCell ref="G95:H95"/>
    <mergeCell ref="A94:C94"/>
    <mergeCell ref="A95:C95"/>
    <mergeCell ref="E102:F102"/>
    <mergeCell ref="B102:C102"/>
    <mergeCell ref="A102:A103"/>
    <mergeCell ref="A98:C98"/>
    <mergeCell ref="A99:C99"/>
    <mergeCell ref="D98:E98"/>
    <mergeCell ref="A100:C100"/>
    <mergeCell ref="A101:C101"/>
    <mergeCell ref="E99:F99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  <rowBreaks count="2" manualBreakCount="2">
    <brk id="46" max="8" man="1"/>
    <brk id="9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9">
      <selection activeCell="I55" sqref="I55"/>
    </sheetView>
  </sheetViews>
  <sheetFormatPr defaultColWidth="9.00390625" defaultRowHeight="12.75"/>
  <cols>
    <col min="1" max="1" width="14.125" style="2" customWidth="1"/>
    <col min="2" max="12" width="9.125" style="2" customWidth="1"/>
    <col min="13" max="13" width="23.875" style="2" customWidth="1"/>
    <col min="14" max="14" width="18.125" style="287" customWidth="1"/>
    <col min="15" max="15" width="20.25390625" style="2" customWidth="1"/>
    <col min="16" max="16384" width="9.125" style="2" customWidth="1"/>
  </cols>
  <sheetData>
    <row r="1" spans="1:14" s="39" customFormat="1" ht="18">
      <c r="A1" s="1118" t="s">
        <v>66</v>
      </c>
      <c r="B1" s="1118"/>
      <c r="C1" s="1118"/>
      <c r="D1" s="1118"/>
      <c r="N1" s="286"/>
    </row>
    <row r="2" spans="1:4" ht="15.75">
      <c r="A2" s="40"/>
      <c r="B2" s="40"/>
      <c r="C2" s="40"/>
      <c r="D2" s="40"/>
    </row>
    <row r="3" spans="1:14" s="39" customFormat="1" ht="18">
      <c r="A3" s="259" t="s">
        <v>154</v>
      </c>
      <c r="B3" s="260"/>
      <c r="C3" s="260"/>
      <c r="D3" s="260"/>
      <c r="E3" s="261"/>
      <c r="F3" s="261"/>
      <c r="G3" s="261"/>
      <c r="H3" s="261"/>
      <c r="I3" s="261"/>
      <c r="J3" s="261"/>
      <c r="N3" s="286"/>
    </row>
    <row r="4" spans="1:4" ht="15.75">
      <c r="A4" s="40"/>
      <c r="B4" s="40"/>
      <c r="C4" s="40"/>
      <c r="D4" s="40"/>
    </row>
    <row r="5" spans="6:15" ht="15">
      <c r="F5" s="44" t="s">
        <v>109</v>
      </c>
      <c r="G5" s="42"/>
      <c r="H5" s="42"/>
      <c r="N5" s="1129" t="s">
        <v>99</v>
      </c>
      <c r="O5" s="1129"/>
    </row>
    <row r="6" spans="1:15" ht="24.75" customHeight="1">
      <c r="A6" s="3" t="s">
        <v>0</v>
      </c>
      <c r="N6" s="1132" t="s">
        <v>136</v>
      </c>
      <c r="O6" s="1132"/>
    </row>
    <row r="7" spans="1:16" ht="24.75" customHeight="1">
      <c r="A7" s="3" t="s">
        <v>94</v>
      </c>
      <c r="F7" s="43" t="s">
        <v>269</v>
      </c>
      <c r="G7" s="43"/>
      <c r="H7" s="43"/>
      <c r="I7" s="43"/>
      <c r="J7" s="16"/>
      <c r="K7" s="16"/>
      <c r="L7" s="43"/>
      <c r="M7" s="16"/>
      <c r="N7" s="288" t="s">
        <v>73</v>
      </c>
      <c r="O7" s="285"/>
      <c r="P7" s="16"/>
    </row>
    <row r="8" spans="1:16" ht="24.75" customHeight="1">
      <c r="A8" s="3" t="s">
        <v>95</v>
      </c>
      <c r="F8" s="1122" t="s">
        <v>161</v>
      </c>
      <c r="G8" s="1122"/>
      <c r="H8" s="1122"/>
      <c r="I8" s="1122"/>
      <c r="J8" s="1122"/>
      <c r="K8" s="1122"/>
      <c r="L8" s="1122"/>
      <c r="M8" s="1122"/>
      <c r="N8" s="289" t="s">
        <v>110</v>
      </c>
      <c r="O8" s="285"/>
      <c r="P8" s="16"/>
    </row>
    <row r="9" spans="14:16" ht="24.75" customHeight="1">
      <c r="N9" s="289"/>
      <c r="O9" s="285"/>
      <c r="P9" s="16"/>
    </row>
    <row r="10" spans="1:16" ht="24.75" customHeight="1">
      <c r="A10" s="3" t="s">
        <v>43</v>
      </c>
      <c r="N10" s="289"/>
      <c r="O10" s="285"/>
      <c r="P10" s="16"/>
    </row>
    <row r="11" spans="1:16" ht="24.75" customHeight="1">
      <c r="A11" s="3" t="s">
        <v>67</v>
      </c>
      <c r="I11" s="42"/>
      <c r="J11" s="42"/>
      <c r="K11" s="42"/>
      <c r="L11" s="42"/>
      <c r="N11" s="289"/>
      <c r="O11" s="285"/>
      <c r="P11" s="16"/>
    </row>
    <row r="12" spans="2:16" ht="32.25" customHeight="1">
      <c r="B12" s="55" t="s">
        <v>97</v>
      </c>
      <c r="F12" s="1133" t="s">
        <v>270</v>
      </c>
      <c r="G12" s="1134"/>
      <c r="H12" s="1134"/>
      <c r="I12" s="1134"/>
      <c r="J12" s="1134"/>
      <c r="K12" s="1134"/>
      <c r="L12" s="1134"/>
      <c r="M12" s="1134"/>
      <c r="N12" s="288" t="s">
        <v>179</v>
      </c>
      <c r="O12" s="285"/>
      <c r="P12" s="16"/>
    </row>
    <row r="13" spans="2:16" ht="37.5" customHeight="1">
      <c r="B13" s="3" t="s">
        <v>96</v>
      </c>
      <c r="F13" s="42"/>
      <c r="G13" s="42"/>
      <c r="H13" s="42"/>
      <c r="I13" s="42"/>
      <c r="J13" s="42"/>
      <c r="K13" s="42"/>
      <c r="L13" s="42"/>
      <c r="M13" s="16"/>
      <c r="N13" s="289"/>
      <c r="O13" s="285"/>
      <c r="P13" s="16"/>
    </row>
    <row r="14" spans="2:16" ht="45.75" customHeight="1">
      <c r="B14" s="3"/>
      <c r="C14" s="1119" t="s">
        <v>82</v>
      </c>
      <c r="D14" s="1120"/>
      <c r="E14" s="1121"/>
      <c r="F14" s="1123" t="s">
        <v>162</v>
      </c>
      <c r="G14" s="1124"/>
      <c r="H14" s="1124"/>
      <c r="I14" s="1124"/>
      <c r="J14" s="1124"/>
      <c r="K14" s="1124"/>
      <c r="L14" s="1124"/>
      <c r="M14" s="1124"/>
      <c r="N14" s="288" t="s">
        <v>179</v>
      </c>
      <c r="O14" s="285"/>
      <c r="P14" s="16"/>
    </row>
    <row r="15" spans="2:16" ht="24.75" customHeight="1">
      <c r="B15" s="3"/>
      <c r="C15" s="48" t="s">
        <v>83</v>
      </c>
      <c r="D15" s="48"/>
      <c r="E15" s="48"/>
      <c r="F15" s="1122" t="s">
        <v>84</v>
      </c>
      <c r="G15" s="1122"/>
      <c r="H15" s="1122"/>
      <c r="I15" s="1122"/>
      <c r="J15" s="1122"/>
      <c r="K15" s="1122"/>
      <c r="L15" s="1122"/>
      <c r="M15" s="16"/>
      <c r="N15" s="1127" t="s">
        <v>179</v>
      </c>
      <c r="O15" s="1128"/>
      <c r="P15" s="16"/>
    </row>
    <row r="16" spans="2:16" ht="15.75" customHeight="1">
      <c r="B16" s="3"/>
      <c r="C16" s="37"/>
      <c r="F16" s="43"/>
      <c r="G16" s="43"/>
      <c r="H16" s="43"/>
      <c r="I16" s="43"/>
      <c r="J16" s="43"/>
      <c r="K16" s="43"/>
      <c r="L16" s="43"/>
      <c r="M16" s="282"/>
      <c r="N16" s="1130"/>
      <c r="O16" s="1131"/>
      <c r="P16" s="16"/>
    </row>
    <row r="17" spans="2:16" ht="36.75" customHeight="1">
      <c r="B17" s="1125" t="s">
        <v>98</v>
      </c>
      <c r="C17" s="1125"/>
      <c r="D17" s="1125"/>
      <c r="E17" s="1126"/>
      <c r="F17" s="1122"/>
      <c r="G17" s="1122"/>
      <c r="H17" s="1122"/>
      <c r="I17" s="1122"/>
      <c r="J17" s="1122"/>
      <c r="K17" s="1122"/>
      <c r="L17" s="1122"/>
      <c r="M17" s="1122"/>
      <c r="N17" s="1127" t="s">
        <v>155</v>
      </c>
      <c r="O17" s="1128"/>
      <c r="P17" s="16"/>
    </row>
    <row r="18" spans="2:16" ht="24.75" customHeight="1">
      <c r="B18" s="3"/>
      <c r="N18" s="289"/>
      <c r="O18" s="16"/>
      <c r="P18" s="16"/>
    </row>
    <row r="19" spans="2:16" ht="24.75" customHeight="1">
      <c r="B19" s="3"/>
      <c r="N19" s="289"/>
      <c r="O19" s="16"/>
      <c r="P19" s="16"/>
    </row>
    <row r="20" spans="1:16" ht="24.75" customHeight="1">
      <c r="A20" s="3" t="s">
        <v>11</v>
      </c>
      <c r="N20" s="289"/>
      <c r="O20" s="16"/>
      <c r="P20" s="16"/>
    </row>
    <row r="21" spans="1:16" ht="24.75" customHeight="1">
      <c r="A21" s="3" t="s">
        <v>105</v>
      </c>
      <c r="N21" s="289"/>
      <c r="O21" s="16"/>
      <c r="P21" s="16"/>
    </row>
    <row r="22" spans="1:16" ht="24.75" customHeight="1">
      <c r="A22" s="47" t="s">
        <v>89</v>
      </c>
      <c r="N22" s="289"/>
      <c r="O22" s="16"/>
      <c r="P22" s="16"/>
    </row>
    <row r="23" spans="1:16" ht="24.75" customHeight="1">
      <c r="A23" s="45" t="s">
        <v>20</v>
      </c>
      <c r="B23" s="49" t="s">
        <v>85</v>
      </c>
      <c r="C23" s="41" t="s">
        <v>86</v>
      </c>
      <c r="D23" s="1107" t="s">
        <v>163</v>
      </c>
      <c r="E23" s="1107"/>
      <c r="F23" s="1107"/>
      <c r="G23" s="1107"/>
      <c r="H23" s="1107"/>
      <c r="I23" s="1107"/>
      <c r="J23" s="1107"/>
      <c r="K23" s="1107"/>
      <c r="L23" s="1107"/>
      <c r="M23" s="1108"/>
      <c r="N23" s="290" t="s">
        <v>165</v>
      </c>
      <c r="O23" s="282"/>
      <c r="P23" s="16"/>
    </row>
    <row r="24" spans="1:16" ht="24.75" customHeight="1">
      <c r="A24" s="128" t="s">
        <v>65</v>
      </c>
      <c r="B24" s="49" t="s">
        <v>87</v>
      </c>
      <c r="C24" s="41" t="s">
        <v>88</v>
      </c>
      <c r="D24" s="1107" t="s">
        <v>134</v>
      </c>
      <c r="E24" s="1107"/>
      <c r="F24" s="1107"/>
      <c r="G24" s="1107"/>
      <c r="H24" s="1107"/>
      <c r="I24" s="1107"/>
      <c r="J24" s="1107"/>
      <c r="K24" s="1107"/>
      <c r="L24" s="1107"/>
      <c r="M24" s="1108"/>
      <c r="N24" s="290" t="s">
        <v>165</v>
      </c>
      <c r="O24" s="16"/>
      <c r="P24" s="16"/>
    </row>
    <row r="25" spans="1:256" s="16" customFormat="1" ht="24.75" customHeight="1">
      <c r="A25" s="130" t="s">
        <v>132</v>
      </c>
      <c r="B25" s="49" t="s">
        <v>133</v>
      </c>
      <c r="C25" s="41" t="s">
        <v>57</v>
      </c>
      <c r="D25" s="1107" t="s">
        <v>168</v>
      </c>
      <c r="E25" s="1107"/>
      <c r="F25" s="1107"/>
      <c r="G25" s="1107"/>
      <c r="H25" s="1107"/>
      <c r="I25" s="1107"/>
      <c r="J25" s="1107"/>
      <c r="K25" s="1107"/>
      <c r="L25" s="1107"/>
      <c r="M25" s="1108"/>
      <c r="N25" s="290" t="s">
        <v>164</v>
      </c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  <c r="IK25" s="129"/>
      <c r="IL25" s="129"/>
      <c r="IM25" s="129"/>
      <c r="IN25" s="129"/>
      <c r="IO25" s="129"/>
      <c r="IP25" s="129"/>
      <c r="IQ25" s="129"/>
      <c r="IR25" s="129"/>
      <c r="IS25" s="129"/>
      <c r="IT25" s="129"/>
      <c r="IU25" s="129"/>
      <c r="IV25" s="129"/>
    </row>
    <row r="26" spans="1:16" ht="37.5" customHeight="1">
      <c r="A26" s="50" t="s">
        <v>176</v>
      </c>
      <c r="B26" s="2" t="s">
        <v>90</v>
      </c>
      <c r="N26" s="1110"/>
      <c r="O26" s="1111"/>
      <c r="P26" s="16"/>
    </row>
    <row r="27" spans="2:16" ht="28.5" customHeight="1">
      <c r="B27" s="131" t="s">
        <v>167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N27" s="1110"/>
      <c r="O27" s="1111"/>
      <c r="P27" s="16"/>
    </row>
    <row r="28" spans="1:17" ht="24.75" customHeight="1">
      <c r="A28" s="16"/>
      <c r="B28" s="2" t="s">
        <v>68</v>
      </c>
      <c r="N28" s="289"/>
      <c r="O28" s="212"/>
      <c r="P28" s="212"/>
      <c r="Q28" s="54"/>
    </row>
    <row r="29" spans="1:20" ht="24.75" customHeight="1">
      <c r="A29" s="50" t="s">
        <v>177</v>
      </c>
      <c r="B29" s="2" t="s">
        <v>153</v>
      </c>
      <c r="G29" s="26"/>
      <c r="L29" s="54"/>
      <c r="N29" s="1109"/>
      <c r="O29" s="1108"/>
      <c r="P29" s="1108"/>
      <c r="Q29" s="54"/>
      <c r="R29" s="26"/>
      <c r="S29" s="26"/>
      <c r="T29" s="26"/>
    </row>
    <row r="30" spans="1:20" ht="24.75" customHeight="1">
      <c r="A30" s="46"/>
      <c r="B30" s="37" t="s">
        <v>250</v>
      </c>
      <c r="G30" s="26"/>
      <c r="L30" s="54"/>
      <c r="N30" s="291"/>
      <c r="O30" s="212"/>
      <c r="P30" s="212"/>
      <c r="Q30" s="54"/>
      <c r="R30" s="26"/>
      <c r="S30" s="26"/>
      <c r="T30" s="26"/>
    </row>
    <row r="31" spans="1:20" ht="24.75" customHeight="1">
      <c r="A31" s="46"/>
      <c r="B31" s="386"/>
      <c r="G31" s="26"/>
      <c r="L31" s="54"/>
      <c r="N31" s="291"/>
      <c r="O31" s="212"/>
      <c r="P31" s="212"/>
      <c r="Q31" s="54"/>
      <c r="R31" s="26"/>
      <c r="S31" s="26"/>
      <c r="T31" s="26"/>
    </row>
    <row r="32" spans="2:16" ht="24.75" customHeight="1">
      <c r="B32" s="1112" t="s">
        <v>166</v>
      </c>
      <c r="C32" s="1113"/>
      <c r="D32" s="1113"/>
      <c r="E32" s="1113"/>
      <c r="F32" s="1113"/>
      <c r="G32" s="1113"/>
      <c r="H32" s="1113"/>
      <c r="I32" s="1113"/>
      <c r="J32" s="1113"/>
      <c r="K32" s="1113"/>
      <c r="L32" s="1113"/>
      <c r="M32" s="1113"/>
      <c r="N32" s="289"/>
      <c r="O32" s="16"/>
      <c r="P32" s="16"/>
    </row>
    <row r="33" spans="2:16" ht="24.75" customHeight="1">
      <c r="B33" s="283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97"/>
      <c r="N33" s="296"/>
      <c r="O33" s="16"/>
      <c r="P33" s="16"/>
    </row>
    <row r="34" spans="1:16" ht="24.75" customHeight="1">
      <c r="A34" s="1114" t="s">
        <v>178</v>
      </c>
      <c r="B34" s="111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97"/>
      <c r="N34" s="296" t="s">
        <v>180</v>
      </c>
      <c r="O34" s="16"/>
      <c r="P34" s="16"/>
    </row>
    <row r="35" spans="2:16" ht="24.75" customHeight="1">
      <c r="B35" s="283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97"/>
      <c r="N35" s="296"/>
      <c r="O35" s="16"/>
      <c r="P35" s="16"/>
    </row>
    <row r="36" spans="1:16" ht="24.75" customHeight="1">
      <c r="A36" s="3" t="s">
        <v>181</v>
      </c>
      <c r="N36" s="289"/>
      <c r="O36" s="16"/>
      <c r="P36" s="16"/>
    </row>
    <row r="37" spans="1:16" ht="24.75" customHeight="1">
      <c r="A37" s="3"/>
      <c r="B37" s="3" t="s">
        <v>69</v>
      </c>
      <c r="F37" s="41" t="s">
        <v>251</v>
      </c>
      <c r="G37" s="41"/>
      <c r="H37" s="41"/>
      <c r="I37" s="41"/>
      <c r="J37" s="41"/>
      <c r="K37" s="41"/>
      <c r="N37" s="289"/>
      <c r="O37" s="16"/>
      <c r="P37" s="16"/>
    </row>
    <row r="38" spans="3:16" ht="24.75" customHeight="1">
      <c r="C38" s="3" t="s">
        <v>91</v>
      </c>
      <c r="F38" s="1117" t="s">
        <v>255</v>
      </c>
      <c r="G38" s="1117"/>
      <c r="H38" s="1117"/>
      <c r="I38" s="1117"/>
      <c r="J38" s="1117"/>
      <c r="K38" s="1117"/>
      <c r="N38" s="290" t="s">
        <v>156</v>
      </c>
      <c r="O38" s="16"/>
      <c r="P38" s="16"/>
    </row>
    <row r="39" spans="3:16" ht="24.75" customHeight="1">
      <c r="C39" s="3" t="s">
        <v>92</v>
      </c>
      <c r="F39" s="1117" t="s">
        <v>255</v>
      </c>
      <c r="G39" s="1117"/>
      <c r="H39" s="1117"/>
      <c r="I39" s="1117"/>
      <c r="J39" s="1117"/>
      <c r="K39" s="1117"/>
      <c r="N39" s="290" t="s">
        <v>156</v>
      </c>
      <c r="O39" s="16"/>
      <c r="P39" s="16"/>
    </row>
    <row r="40" spans="3:16" ht="24.75" customHeight="1">
      <c r="C40" s="3" t="s">
        <v>93</v>
      </c>
      <c r="F40" s="2" t="s">
        <v>101</v>
      </c>
      <c r="N40" s="290" t="s">
        <v>156</v>
      </c>
      <c r="O40" s="16"/>
      <c r="P40" s="16"/>
    </row>
    <row r="41" spans="14:16" ht="17.25" customHeight="1">
      <c r="N41" s="289"/>
      <c r="O41" s="16"/>
      <c r="P41" s="16"/>
    </row>
    <row r="42" spans="2:16" ht="15.75">
      <c r="B42" s="3" t="s">
        <v>70</v>
      </c>
      <c r="C42" s="3" t="s">
        <v>71</v>
      </c>
      <c r="N42" s="290" t="s">
        <v>156</v>
      </c>
      <c r="O42" s="16"/>
      <c r="P42" s="16"/>
    </row>
    <row r="43" spans="3:16" ht="24.75" customHeight="1">
      <c r="C43" s="3"/>
      <c r="N43" s="290"/>
      <c r="O43" s="16"/>
      <c r="P43" s="16"/>
    </row>
    <row r="44" spans="14:16" ht="24.75" customHeight="1">
      <c r="N44" s="387"/>
      <c r="O44" s="16"/>
      <c r="P44" s="16"/>
    </row>
    <row r="45" spans="1:16" ht="24.75" customHeight="1">
      <c r="A45" s="3" t="s">
        <v>182</v>
      </c>
      <c r="C45" s="388"/>
      <c r="D45" s="388"/>
      <c r="E45" s="388"/>
      <c r="F45" s="388"/>
      <c r="G45" s="388"/>
      <c r="H45" s="388"/>
      <c r="I45" s="388"/>
      <c r="J45" s="388"/>
      <c r="K45" s="388"/>
      <c r="L45" s="388"/>
      <c r="M45" s="349"/>
      <c r="N45" s="290" t="s">
        <v>157</v>
      </c>
      <c r="O45" s="16"/>
      <c r="P45" s="16"/>
    </row>
    <row r="46" spans="2:16" ht="39" customHeight="1">
      <c r="B46" s="1115" t="s">
        <v>252</v>
      </c>
      <c r="C46" s="1115"/>
      <c r="D46" s="1115"/>
      <c r="E46" s="1115"/>
      <c r="F46" s="1115"/>
      <c r="G46" s="1115"/>
      <c r="H46" s="1115"/>
      <c r="I46" s="1115"/>
      <c r="J46" s="1115"/>
      <c r="K46" s="1115"/>
      <c r="L46" s="1115"/>
      <c r="N46" s="289"/>
      <c r="O46" s="16"/>
      <c r="P46" s="16"/>
    </row>
    <row r="47" spans="2:16" ht="29.25" customHeight="1">
      <c r="B47" s="1116"/>
      <c r="C47" s="1116"/>
      <c r="D47" s="1116"/>
      <c r="E47" s="1116"/>
      <c r="F47" s="1116"/>
      <c r="G47" s="1116"/>
      <c r="H47" s="1116"/>
      <c r="I47" s="1116"/>
      <c r="J47" s="1116"/>
      <c r="K47" s="1116"/>
      <c r="L47" s="1116"/>
      <c r="M47" s="48"/>
      <c r="N47" s="289"/>
      <c r="O47" s="16"/>
      <c r="P47" s="16"/>
    </row>
    <row r="48" spans="1:16" ht="24.75" customHeight="1">
      <c r="A48" s="3" t="s">
        <v>14</v>
      </c>
      <c r="B48" s="132" t="s">
        <v>135</v>
      </c>
      <c r="N48" s="289"/>
      <c r="O48" s="16"/>
      <c r="P48" s="16"/>
    </row>
    <row r="49" spans="1:16" ht="24.75" customHeight="1">
      <c r="A49" s="3" t="s">
        <v>72</v>
      </c>
      <c r="B49" s="1116"/>
      <c r="C49" s="1116"/>
      <c r="D49" s="1116"/>
      <c r="E49" s="1116"/>
      <c r="F49" s="1116"/>
      <c r="G49" s="1116"/>
      <c r="H49" s="1116"/>
      <c r="I49" s="1116"/>
      <c r="J49" s="1116"/>
      <c r="K49" s="1116"/>
      <c r="L49" s="1116"/>
      <c r="N49" s="289"/>
      <c r="O49" s="16"/>
      <c r="P49" s="16"/>
    </row>
    <row r="50" spans="2:16" ht="24.75" customHeight="1">
      <c r="B50" s="3" t="s">
        <v>100</v>
      </c>
      <c r="E50" s="2" t="s">
        <v>253</v>
      </c>
      <c r="N50" s="289" t="s">
        <v>256</v>
      </c>
      <c r="O50" s="16"/>
      <c r="P50" s="16"/>
    </row>
    <row r="51" spans="2:16" ht="24.75" customHeight="1">
      <c r="B51" s="3" t="s">
        <v>169</v>
      </c>
      <c r="E51" s="1107" t="s">
        <v>254</v>
      </c>
      <c r="F51" s="1107"/>
      <c r="G51" s="1107"/>
      <c r="H51" s="1107"/>
      <c r="N51" s="289" t="s">
        <v>106</v>
      </c>
      <c r="O51" s="16"/>
      <c r="P51" s="16"/>
    </row>
    <row r="52" spans="14:16" ht="15.75" customHeight="1">
      <c r="N52" s="289"/>
      <c r="O52" s="16"/>
      <c r="P52" s="16"/>
    </row>
    <row r="53" spans="14:16" ht="24.75" customHeight="1">
      <c r="N53" s="289"/>
      <c r="O53" s="16"/>
      <c r="P53" s="16"/>
    </row>
    <row r="54" spans="14:16" ht="24.75" customHeight="1">
      <c r="N54" s="289"/>
      <c r="O54" s="16"/>
      <c r="P54" s="16"/>
    </row>
    <row r="55" spans="2:16" ht="24.75" customHeight="1">
      <c r="B55" s="1106" t="s">
        <v>271</v>
      </c>
      <c r="C55" s="1106"/>
      <c r="D55" s="1106"/>
      <c r="E55" s="1106"/>
      <c r="F55" s="1106"/>
      <c r="G55" s="1106"/>
      <c r="I55" s="48" t="s">
        <v>272</v>
      </c>
      <c r="N55" s="289"/>
      <c r="O55" s="16"/>
      <c r="P55" s="16"/>
    </row>
    <row r="56" spans="15:16" ht="24.75" customHeight="1">
      <c r="O56" s="16"/>
      <c r="P56" s="16"/>
    </row>
  </sheetData>
  <sheetProtection/>
  <mergeCells count="28">
    <mergeCell ref="B17:E17"/>
    <mergeCell ref="N15:O15"/>
    <mergeCell ref="N5:O5"/>
    <mergeCell ref="F17:M17"/>
    <mergeCell ref="N17:O17"/>
    <mergeCell ref="N16:O16"/>
    <mergeCell ref="N6:O6"/>
    <mergeCell ref="F12:M12"/>
    <mergeCell ref="B49:L49"/>
    <mergeCell ref="F38:K38"/>
    <mergeCell ref="F39:K39"/>
    <mergeCell ref="D23:M23"/>
    <mergeCell ref="D24:M24"/>
    <mergeCell ref="A1:D1"/>
    <mergeCell ref="C14:E14"/>
    <mergeCell ref="F15:L15"/>
    <mergeCell ref="F8:M8"/>
    <mergeCell ref="F14:M14"/>
    <mergeCell ref="B55:G55"/>
    <mergeCell ref="D25:M25"/>
    <mergeCell ref="N29:P29"/>
    <mergeCell ref="E51:H51"/>
    <mergeCell ref="N26:O26"/>
    <mergeCell ref="N27:O27"/>
    <mergeCell ref="B32:M32"/>
    <mergeCell ref="A34:B34"/>
    <mergeCell ref="B46:L46"/>
    <mergeCell ref="B47:L47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19" max="13" man="1"/>
    <brk id="4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CVT</dc:creator>
  <cp:keywords/>
  <dc:description/>
  <cp:lastModifiedBy>Krotilova Jaroslava</cp:lastModifiedBy>
  <cp:lastPrinted>2014-01-17T07:12:34Z</cp:lastPrinted>
  <dcterms:created xsi:type="dcterms:W3CDTF">1999-02-11T07:52:06Z</dcterms:created>
  <dcterms:modified xsi:type="dcterms:W3CDTF">2014-04-07T09:12:05Z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