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170" windowHeight="12045" tabRatio="426" activeTab="1"/>
  </bookViews>
  <sheets>
    <sheet name="TAB I" sheetId="1" r:id="rId1"/>
    <sheet name="TAB II." sheetId="2" r:id="rId2"/>
    <sheet name="TAB III" sheetId="3" r:id="rId3"/>
    <sheet name="TAB IV" sheetId="4" r:id="rId4"/>
    <sheet name="MSMT_novy" sheetId="5" r:id="rId5"/>
    <sheet name="MSMT_Vykaz" sheetId="6" r:id="rId6"/>
    <sheet name="Vysvětlivky_Tab" sheetId="7" r:id="rId7"/>
  </sheets>
  <definedNames>
    <definedName name="_edn1" localSheetId="4">'MSMT_novy'!$A$131</definedName>
    <definedName name="_edn2" localSheetId="4">'MSMT_novy'!#REF!</definedName>
    <definedName name="_ednref1" localSheetId="4">'MSMT_novy'!$A$94</definedName>
    <definedName name="_ednref2" localSheetId="4">'MSMT_novy'!$A$108</definedName>
    <definedName name="_xlnm.Print_Area" localSheetId="4">'MSMT_novy'!$A$1:$E$128</definedName>
    <definedName name="_xlnm.Print_Area" localSheetId="5">'MSMT_Vykaz'!$A$1:$I$130</definedName>
    <definedName name="_xlnm.Print_Area" localSheetId="0">'TAB I'!$A$1:$M$32</definedName>
    <definedName name="_xlnm.Print_Area" localSheetId="1">'TAB II.'!$A$1:$O$37</definedName>
    <definedName name="_xlnm.Print_Area" localSheetId="2">'TAB III'!$A$1:$Q$80</definedName>
    <definedName name="_xlnm.Print_Area" localSheetId="3">'TAB IV'!$A$1:$M$70</definedName>
    <definedName name="_xlnm.Print_Area" localSheetId="6">'Vysvětlivky_Tab'!$A$1:$N$56</definedName>
  </definedNames>
  <calcPr fullCalcOnLoad="1"/>
</workbook>
</file>

<file path=xl/sharedStrings.xml><?xml version="1.0" encoding="utf-8"?>
<sst xmlns="http://schemas.openxmlformats.org/spreadsheetml/2006/main" count="773" uniqueCount="415">
  <si>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</si>
  <si>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</si>
  <si>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</si>
  <si>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</si>
  <si>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</si>
  <si>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</si>
  <si>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</si>
  <si>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</si>
  <si>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</si>
  <si>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</si>
  <si>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</si>
  <si>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</si>
  <si>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</si>
  <si>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</si>
  <si>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</si>
  <si>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</si>
  <si>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</si>
  <si>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</si>
  <si>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</si>
  <si>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</si>
  <si>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</si>
  <si>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Počet zaregistrovaných čtenářů - podle fakult</t>
  </si>
  <si>
    <t>TUZEMSKÉ</t>
  </si>
  <si>
    <t>ZAHRANIČNÍ</t>
  </si>
  <si>
    <t>ÚBYTKY</t>
  </si>
  <si>
    <t>POČET STUDOVEN</t>
  </si>
  <si>
    <t>POČET XEROKOPIÍ</t>
  </si>
  <si>
    <t>POČET STUD.</t>
  </si>
  <si>
    <t>PdF-stud.</t>
  </si>
  <si>
    <t>AV  MATER.</t>
  </si>
  <si>
    <t>PRACOVIŠTĚ</t>
  </si>
  <si>
    <t>POČET AKCÍ</t>
  </si>
  <si>
    <t xml:space="preserve">Informační  materiály </t>
  </si>
  <si>
    <t>FAKULTY A PRACOVIŠTĚ KUP</t>
  </si>
  <si>
    <t>*FF</t>
  </si>
  <si>
    <t>**PdF-stud.</t>
  </si>
  <si>
    <t>UP</t>
  </si>
  <si>
    <t>EXTERNÍ</t>
  </si>
  <si>
    <t>POČET</t>
  </si>
  <si>
    <t>POČET MÍST VE STUDOVNÁCH</t>
  </si>
  <si>
    <t>SERVERY</t>
  </si>
  <si>
    <t>FAKULTA</t>
  </si>
  <si>
    <t>NETIŠTĚNÉ MATERIÁLY CELKEM</t>
  </si>
  <si>
    <t>UČEBNÍ OBOR</t>
  </si>
  <si>
    <t>KOPÍRKY (vlastnictví)</t>
  </si>
  <si>
    <t>FAKULTY CELKEM</t>
  </si>
  <si>
    <t>Tab. II</t>
  </si>
  <si>
    <t>BC</t>
  </si>
  <si>
    <t>PŘÍRŮSTKY</t>
  </si>
  <si>
    <t>FAKULTY+ÚK+       Britské centrum</t>
  </si>
  <si>
    <t>MONOGRAFIE (v KČ)</t>
  </si>
  <si>
    <t xml:space="preserve">                ČASOPISY (v KČ)</t>
  </si>
  <si>
    <t>DAR+GRANTY</t>
  </si>
  <si>
    <t xml:space="preserve">POČET REŠERŠÍ </t>
  </si>
  <si>
    <t>MMVS</t>
  </si>
  <si>
    <t xml:space="preserve">II b)  netištěné materiály </t>
  </si>
  <si>
    <t>IV a)</t>
  </si>
  <si>
    <t>IV b)</t>
  </si>
  <si>
    <t>IV c)</t>
  </si>
  <si>
    <t>** Časopisy zakoupené pro PdF jsou umístěny převážně na katedrách PdF</t>
  </si>
  <si>
    <t>VYTVOŘENÉ KNIHOVNOU</t>
  </si>
  <si>
    <t xml:space="preserve">DATABÁZE </t>
  </si>
  <si>
    <t>VÝMĚNA + DAR + GRANTY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</si>
  <si>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</si>
  <si>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</si>
  <si>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</si>
  <si>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</si>
  <si>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</si>
  <si>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</si>
  <si>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</si>
  <si>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čtenářů</t>
  </si>
  <si>
    <t>PRŮMĚR VÝPŮJČEK NA ČTENÁŘE</t>
  </si>
  <si>
    <t>RUP</t>
  </si>
  <si>
    <t>POŽADAVKY NA JINÉ KNIHOVNY</t>
  </si>
  <si>
    <t>*  Časopisy zakoupené pro FF jsou ve studovně ÚK</t>
  </si>
  <si>
    <t>IS LF</t>
  </si>
  <si>
    <t>STATISTICKÉ TABULKY</t>
  </si>
  <si>
    <t>Informační materiály</t>
  </si>
  <si>
    <t>Retrokatalogizace se NEZAPOČÍTÁVÁ do přírůstku, uvádí se pouze v textové části výroční zprávy.</t>
  </si>
  <si>
    <t>Časopisy odebírané v roce ….</t>
  </si>
  <si>
    <t>Časopisy trvale uchovávané v IS a ÚK</t>
  </si>
  <si>
    <r>
      <t xml:space="preserve">Celkem počet svazků </t>
    </r>
    <r>
      <rPr>
        <sz val="12"/>
        <rFont val="Arial CE"/>
        <family val="2"/>
      </rPr>
      <t>- u nesvázaných časopisů se uvádí pravděpodobný počet svazků po svázání</t>
    </r>
  </si>
  <si>
    <t>SLUŽBY</t>
  </si>
  <si>
    <t>OA</t>
  </si>
  <si>
    <t>PC -              v knihovně celkem</t>
  </si>
  <si>
    <t>Elsevier</t>
  </si>
  <si>
    <t xml:space="preserve">II c)   časopisy hrazené z centrálních prostředků UP (CP) </t>
  </si>
  <si>
    <t>**** VZDÁLENÝ                PŘÍSTUP</t>
  </si>
  <si>
    <t>v tom</t>
  </si>
  <si>
    <t>Úbytky knihovních jednotek za rok</t>
  </si>
  <si>
    <t>X</t>
  </si>
  <si>
    <t>I c)  vzdělávací a výchovné akce</t>
  </si>
  <si>
    <t>I d)  výpočetní technika</t>
  </si>
  <si>
    <t>AV materiály, CD-ROM</t>
  </si>
  <si>
    <t>ostatní - ?</t>
  </si>
  <si>
    <t>- uvést do poznámky pod tabulkou co toto pole zahrnuje</t>
  </si>
  <si>
    <t xml:space="preserve">1. řádek </t>
  </si>
  <si>
    <r>
      <t xml:space="preserve"> fakulta</t>
    </r>
    <r>
      <rPr>
        <sz val="12"/>
        <rFont val="Arial CE"/>
        <family val="2"/>
      </rPr>
      <t xml:space="preserve">      </t>
    </r>
  </si>
  <si>
    <t>2. řádek</t>
  </si>
  <si>
    <t xml:space="preserve"> KUP</t>
  </si>
  <si>
    <t>vzor</t>
  </si>
  <si>
    <r>
      <t xml:space="preserve">uvádí se pouze ty dokumenty, které při nákupu </t>
    </r>
    <r>
      <rPr>
        <b/>
        <i/>
        <sz val="12"/>
        <rFont val="Arial CE"/>
        <family val="0"/>
      </rPr>
      <t>prošly akvizicí KUP</t>
    </r>
    <r>
      <rPr>
        <sz val="12"/>
        <rFont val="Arial CE"/>
        <family val="2"/>
      </rPr>
      <t>, nebo byly získány jiným způsobem</t>
    </r>
  </si>
  <si>
    <r>
      <t xml:space="preserve">Tuzemské - počet titulů </t>
    </r>
    <r>
      <rPr>
        <sz val="12"/>
        <rFont val="Arial CE"/>
        <family val="2"/>
      </rPr>
      <t xml:space="preserve">- </t>
    </r>
  </si>
  <si>
    <r>
      <t>Zahraniční - počet titulů</t>
    </r>
    <r>
      <rPr>
        <sz val="12"/>
        <rFont val="Arial CE"/>
        <family val="2"/>
      </rPr>
      <t xml:space="preserve"> - </t>
    </r>
  </si>
  <si>
    <r>
      <t>Celkem počet titulů</t>
    </r>
    <r>
      <rPr>
        <sz val="12"/>
        <rFont val="Arial CE"/>
        <family val="2"/>
      </rPr>
      <t xml:space="preserve"> - </t>
    </r>
  </si>
  <si>
    <t xml:space="preserve">I b) Počet studentů na jednotlivých fakultách </t>
  </si>
  <si>
    <t>I d) Výpočetní technika</t>
  </si>
  <si>
    <r>
      <t>II b) Netištěné materiály</t>
    </r>
    <r>
      <rPr>
        <sz val="12"/>
        <rFont val="Arial CE"/>
        <family val="2"/>
      </rPr>
      <t xml:space="preserve"> </t>
    </r>
  </si>
  <si>
    <r>
      <t>II a) Tištěné materiály</t>
    </r>
    <r>
      <rPr>
        <sz val="12"/>
        <rFont val="Arial CE"/>
        <family val="2"/>
      </rPr>
      <t xml:space="preserve"> </t>
    </r>
  </si>
  <si>
    <t xml:space="preserve">II c) Časopisy hrazené z CP </t>
  </si>
  <si>
    <t>zpracuje</t>
  </si>
  <si>
    <r>
      <t>IV a) Počet rešerší</t>
    </r>
    <r>
      <rPr>
        <sz val="12"/>
        <rFont val="Arial CE"/>
        <family val="2"/>
      </rPr>
      <t xml:space="preserve"> - </t>
    </r>
  </si>
  <si>
    <r>
      <t xml:space="preserve">počet všech objednaných titulů + dary + výměna + </t>
    </r>
    <r>
      <rPr>
        <sz val="12"/>
        <rFont val="Arial CE"/>
        <family val="0"/>
      </rPr>
      <t>granty</t>
    </r>
  </si>
  <si>
    <t>K-PdF</t>
  </si>
  <si>
    <t>III a) Knihy, mapy, plakáty, grafické listy ...</t>
  </si>
  <si>
    <t>ÚK+KF+BC CELKEM</t>
  </si>
  <si>
    <t>ČASOPISY TRVALE UCHOVÁVANÉ  (v evidenci KUP)</t>
  </si>
  <si>
    <t>III a) Knihy, mapy, plakáty, grafické listy, ...</t>
  </si>
  <si>
    <t>ÚK, KF</t>
  </si>
  <si>
    <t xml:space="preserve">        </t>
  </si>
  <si>
    <t>****   Databáze jsou licenčně ošetřeny. Část databází je přístupná neomezeně pro celou UP, některé jsou určeny jen pro určité fakulty.</t>
  </si>
  <si>
    <t>FAKULTY + ÚK</t>
  </si>
  <si>
    <t>BC *</t>
  </si>
  <si>
    <t>poznámka</t>
  </si>
  <si>
    <t>ÚK, KF, BC</t>
  </si>
  <si>
    <t>ÚK**</t>
  </si>
  <si>
    <t>**   Dokumenty zakoupené pro ÚK jsou hrazeny z rozpočtu KUP</t>
  </si>
  <si>
    <t>Číslo řádku</t>
  </si>
  <si>
    <t>Celkem k 31.12.</t>
  </si>
  <si>
    <t>Přírůstky za rok</t>
  </si>
  <si>
    <t>a</t>
  </si>
  <si>
    <t>II. Uživatelé</t>
  </si>
  <si>
    <t xml:space="preserve"> Číslo řádku</t>
  </si>
  <si>
    <t>Počet</t>
  </si>
  <si>
    <t>Zaregistrovaní uživatelé k 31. 12.</t>
  </si>
  <si>
    <t>III. Výpůjční služby</t>
  </si>
  <si>
    <t>Fyzické osoby</t>
  </si>
  <si>
    <t>Přepočtený počet</t>
  </si>
  <si>
    <t>z toho</t>
  </si>
  <si>
    <t>se vzděláním vysokoškolským</t>
  </si>
  <si>
    <t>z toho knihovnickým</t>
  </si>
  <si>
    <t>se vzděláním středoškolským</t>
  </si>
  <si>
    <t>Počet míst ve studovnách a čítárnách</t>
  </si>
  <si>
    <t>Počet knihovních jednotek ve volném výběru</t>
  </si>
  <si>
    <t>* Pokud je kopírka ve vlastnictví fakulty, zisk z reprografických služeb se odvádí příslušné fakultě.</t>
  </si>
  <si>
    <t>Tab III</t>
  </si>
  <si>
    <t>POŽADAVKY         Z JINÝCH KNIHOVEN</t>
  </si>
  <si>
    <t>Tab I</t>
  </si>
  <si>
    <t>Nezapsané v el. katalogu</t>
  </si>
  <si>
    <t>3. řádek</t>
  </si>
  <si>
    <t>dokumenty jsou majetkem KUP, lokace může být i na katedře fakulty</t>
  </si>
  <si>
    <t>    </t>
  </si>
  <si>
    <t>KF = knihovna fakulty</t>
  </si>
  <si>
    <t>IV d)  absenční výpůjčky</t>
  </si>
  <si>
    <t>K FZV</t>
  </si>
  <si>
    <t>K CMTF</t>
  </si>
  <si>
    <t>K FTK</t>
  </si>
  <si>
    <t>K LF</t>
  </si>
  <si>
    <t>PdF stud.</t>
  </si>
  <si>
    <t>K PF</t>
  </si>
  <si>
    <t>K PřF</t>
  </si>
  <si>
    <t>FZV</t>
  </si>
  <si>
    <t>K FF</t>
  </si>
  <si>
    <t xml:space="preserve">TUZEMSKÉ   POČET OBJEDNANÝCH TITULŮ  </t>
  </si>
  <si>
    <t xml:space="preserve">CELKEM   POČET TITULŮ </t>
  </si>
  <si>
    <t>TUZEMSKÉ   POČET TITULŮ</t>
  </si>
  <si>
    <t>ZAHRANIČNÍ   POČET TITULŮ</t>
  </si>
  <si>
    <t>CELKEM                            POČET TITULŮ</t>
  </si>
  <si>
    <t>CELKEM   POČET SVAZKŮ</t>
  </si>
  <si>
    <t xml:space="preserve">K FTK </t>
  </si>
  <si>
    <t>uvádí se ty dokumenty, které jsou zapsány v přírůstkovém seznamu, ale nejsou zpracovány v ARL</t>
  </si>
  <si>
    <t>Do statistiky se započítávají pouze ty dokumenty, které jsou zapsány v ARL !!!</t>
  </si>
  <si>
    <t>BIS, ODF</t>
  </si>
  <si>
    <t>KF, ODF</t>
  </si>
  <si>
    <t>KF, OZF</t>
  </si>
  <si>
    <t>Wiley (Blackwell)</t>
  </si>
  <si>
    <t>Springer (Kluwer)</t>
  </si>
  <si>
    <t>ZAPSÁNO DO KATALOGU</t>
  </si>
  <si>
    <t>**NÁKUP</t>
  </si>
  <si>
    <t>všechna PC na pracovišti (nezáleží na vlastnictví)</t>
  </si>
  <si>
    <r>
      <t>cena</t>
    </r>
    <r>
      <rPr>
        <sz val="12"/>
        <rFont val="Arial CE"/>
        <family val="2"/>
      </rPr>
      <t xml:space="preserve"> za AV materiály = samostatné dokumenty zakoupené jako AV materiály (hudba, mluvené slovo, film), </t>
    </r>
    <r>
      <rPr>
        <b/>
        <sz val="12"/>
        <rFont val="Arial CE"/>
        <family val="0"/>
      </rPr>
      <t>nepatří sem přílohy</t>
    </r>
    <r>
      <rPr>
        <sz val="12"/>
        <rFont val="Arial CE"/>
        <family val="2"/>
      </rPr>
      <t xml:space="preserve"> tištěných dokumentů</t>
    </r>
  </si>
  <si>
    <t>dokumenty jsou majetkem fakulty, a jsou zpracovány do ARL</t>
  </si>
  <si>
    <t xml:space="preserve">KF, OZF, </t>
  </si>
  <si>
    <t>KF, OA</t>
  </si>
  <si>
    <t>Veškeré přílohy dokumentů se do statistiky nepočítají!</t>
  </si>
  <si>
    <r>
      <t xml:space="preserve"> (dar, výměna),  a  </t>
    </r>
    <r>
      <rPr>
        <b/>
        <i/>
        <sz val="12"/>
        <rFont val="Arial CE"/>
        <family val="0"/>
      </rPr>
      <t>zůstávají ve vlastnictví KUP.</t>
    </r>
  </si>
  <si>
    <r>
      <t xml:space="preserve">dokumenty jsou majetkem KUP, ale  </t>
    </r>
    <r>
      <rPr>
        <b/>
        <i/>
        <sz val="12"/>
        <rFont val="Arial CE"/>
        <family val="0"/>
      </rPr>
      <t>nejsou</t>
    </r>
    <r>
      <rPr>
        <sz val="12"/>
        <rFont val="Arial CE"/>
        <family val="2"/>
      </rPr>
      <t xml:space="preserve"> zpracovány do ARL</t>
    </r>
  </si>
  <si>
    <r>
      <t xml:space="preserve">IV c) Kopírky - vlastnictví </t>
    </r>
    <r>
      <rPr>
        <sz val="12"/>
        <rFont val="Arial CE"/>
        <family val="2"/>
      </rPr>
      <t xml:space="preserve">-    kopírky v KF, které nejsou majetkem fakulty a byly placeny z rozpočtu UP, </t>
    </r>
  </si>
  <si>
    <t>v obou formách</t>
  </si>
  <si>
    <t>Počet titulů ve fondu celkem</t>
  </si>
  <si>
    <t>Ze serveru vydavatele online</t>
  </si>
  <si>
    <t>Počet PC k dispozici uživatelům</t>
  </si>
  <si>
    <t>Evidence uživatelů v jedné centrální databázi</t>
  </si>
  <si>
    <t>Evidence uživatelů v dílčích databázích</t>
  </si>
  <si>
    <t>e-books</t>
  </si>
  <si>
    <t xml:space="preserve">ad 2. řádek - </t>
  </si>
  <si>
    <t xml:space="preserve">ad 3. řádek - </t>
  </si>
  <si>
    <t>III b) e-books</t>
  </si>
  <si>
    <t>KF, ODF, BC</t>
  </si>
  <si>
    <t>BIS</t>
  </si>
  <si>
    <t>III d) Periodická literatura</t>
  </si>
  <si>
    <t>III e) Netištěné informační materiály</t>
  </si>
  <si>
    <t>s přístupem na internet</t>
  </si>
  <si>
    <t>Počet tiskáren pro veřejné použití</t>
  </si>
  <si>
    <t>Počet skenerů pro veřejné použití</t>
  </si>
  <si>
    <t>Dostupnost hlavních služeb (počet hodin v týdnu)</t>
  </si>
  <si>
    <t>GRANTY</t>
  </si>
  <si>
    <t>b</t>
  </si>
  <si>
    <t>VIII. Uspořádání knihovny</t>
  </si>
  <si>
    <t>I.A Klasický knihovní fond</t>
  </si>
  <si>
    <t>Počet fyzických jednotek celkem</t>
  </si>
  <si>
    <t>Počet titulů seriálových publikací</t>
  </si>
  <si>
    <t>pouze v tištěné formě</t>
  </si>
  <si>
    <t>pouze v elektronické formě</t>
  </si>
  <si>
    <t>Počet exemplářů seriálových publikací</t>
  </si>
  <si>
    <t>I B. Elektronické knihy</t>
  </si>
  <si>
    <t>V. Počet zaměstnanců knihovny k 31.12.</t>
  </si>
  <si>
    <t>s vyšším odborným vzděláním</t>
  </si>
  <si>
    <t>počet prvních výpůjček</t>
  </si>
  <si>
    <t>počet prodloužení</t>
  </si>
  <si>
    <t>Meziknihovní výpůjční služba v rámci státu</t>
  </si>
  <si>
    <t>Registrované výpůjčky mimo knihovnu</t>
  </si>
  <si>
    <t>z jiných knihoven</t>
  </si>
  <si>
    <t>výpůjčkou</t>
  </si>
  <si>
    <t>kopií v tištěné formě</t>
  </si>
  <si>
    <t>elektronickou kopií</t>
  </si>
  <si>
    <t>do jiných knihoven</t>
  </si>
  <si>
    <t>Meziknihovní výpůjční služba na mezinárodní úrovni</t>
  </si>
  <si>
    <t>IVA. Návštěvy</t>
  </si>
  <si>
    <t>Počet návštěv uživatelů v prostorách knihovny</t>
  </si>
  <si>
    <t>výstup z počítadla turniketu</t>
  </si>
  <si>
    <t>elektronické počítadlo</t>
  </si>
  <si>
    <t>ruční počítání</t>
  </si>
  <si>
    <t>kvalifikovaný odhad</t>
  </si>
  <si>
    <t>IVB. Využití dalších služeb</t>
  </si>
  <si>
    <t>Počet hodin školení organizovaných pro uživatele</t>
  </si>
  <si>
    <t>Počet účastníků školení</t>
  </si>
  <si>
    <t>Počet účastníků výuky zajišťované knihovníky</t>
  </si>
  <si>
    <t>Počet hodin výuky zajišťované knihovníky</t>
  </si>
  <si>
    <t>VIA. Otevírací doba</t>
  </si>
  <si>
    <t>V ústředních/hlavních knihovnách</t>
  </si>
  <si>
    <t>V pobočkových knihovnách</t>
  </si>
  <si>
    <t>Počet otevřených dnů</t>
  </si>
  <si>
    <t>VIB. Přístup k informačním zdrojům</t>
  </si>
  <si>
    <t>s přímým propojením do sítě</t>
  </si>
  <si>
    <t>s možností wifi připojení</t>
  </si>
  <si>
    <t>s přístupem pouze do sítě instituce</t>
  </si>
  <si>
    <t>Náklady na akvizici v Kč</t>
  </si>
  <si>
    <t>Ústřední/hlavní knihovna</t>
  </si>
  <si>
    <t>Pobočkové knihovny</t>
  </si>
  <si>
    <t>VIC. Technické vybavení</t>
  </si>
  <si>
    <t>Počet kopírovacích strojů pro veřejné použití</t>
  </si>
  <si>
    <t>Počet multifunkčních strojů pro veřejné použití</t>
  </si>
  <si>
    <t>VII. Elektronické informační zdroje (EIZ)</t>
  </si>
  <si>
    <t>Počet zpřístupňovaných EIZ</t>
  </si>
  <si>
    <t>V lokálních sítích nebo na samostatných pracovních stanicích</t>
  </si>
  <si>
    <t>bibliografických</t>
  </si>
  <si>
    <t>plnotextových</t>
  </si>
  <si>
    <t>ostatních</t>
  </si>
  <si>
    <t>Počet EIZ vytvářených knihovnou</t>
  </si>
  <si>
    <t xml:space="preserve">    z toho uživatelé s kategorií veřejnost</t>
  </si>
  <si>
    <t>PRODLOUŽENÍ</t>
  </si>
  <si>
    <t>E-BOOKS</t>
  </si>
  <si>
    <t>EIZ</t>
  </si>
  <si>
    <t>ZAHRANIČNÍ   POČET OBJEDNANÝCH TITULŮ</t>
  </si>
  <si>
    <t>V TIŠTĚNÉ FORMĚ</t>
  </si>
  <si>
    <t>V OBOU FORMÁCH</t>
  </si>
  <si>
    <t xml:space="preserve"> VYSOKOŠKOLSKÉ</t>
  </si>
  <si>
    <t>VZDĚLÁNÍ:</t>
  </si>
  <si>
    <t>VYŠŠÍ ODBORNÉ</t>
  </si>
  <si>
    <t>STŘEDOŠKOLSKÉ</t>
  </si>
  <si>
    <t>NEKNIHOVNÍK</t>
  </si>
  <si>
    <t xml:space="preserve">KNIHOVNÍK                </t>
  </si>
  <si>
    <t>V ELEKTRONICKÉ FORMĚ</t>
  </si>
  <si>
    <r>
      <t>V případě</t>
    </r>
    <r>
      <rPr>
        <b/>
        <sz val="12"/>
        <color indexed="10"/>
        <rFont val="Arial CE"/>
        <family val="0"/>
      </rPr>
      <t xml:space="preserve"> zpracování</t>
    </r>
    <r>
      <rPr>
        <b/>
        <sz val="12"/>
        <rFont val="Arial CE"/>
        <family val="0"/>
      </rPr>
      <t xml:space="preserve"> těchto dokumentů do ARL je nutné počet zparcovaných exemplářů</t>
    </r>
    <r>
      <rPr>
        <b/>
        <sz val="12"/>
        <color indexed="10"/>
        <rFont val="Arial CE"/>
        <family val="0"/>
      </rPr>
      <t xml:space="preserve"> odečíst ze stavu</t>
    </r>
    <r>
      <rPr>
        <b/>
        <sz val="12"/>
        <rFont val="Arial CE"/>
        <family val="0"/>
      </rPr>
      <t>!</t>
    </r>
  </si>
  <si>
    <t>v tištěné formě, elektronické formě, v obou formách</t>
  </si>
  <si>
    <r>
      <t xml:space="preserve">Uvádí se pouze ty materiály, které byly jako </t>
    </r>
    <r>
      <rPr>
        <b/>
        <i/>
        <sz val="12"/>
        <rFont val="Arial CE"/>
        <family val="0"/>
      </rPr>
      <t>samostatné</t>
    </r>
    <r>
      <rPr>
        <sz val="12"/>
        <rFont val="Arial CE"/>
        <family val="0"/>
      </rPr>
      <t xml:space="preserve"> netištěné informační materiály objednány - </t>
    </r>
    <r>
      <rPr>
        <b/>
        <sz val="12"/>
        <rFont val="Arial CE"/>
        <family val="0"/>
      </rPr>
      <t xml:space="preserve">nepatří sem  přílohy!                                                                                                                                                  </t>
    </r>
  </si>
  <si>
    <t>SDI a jiné (počítají se pouze ty rešerše, které mají "košilku")</t>
  </si>
  <si>
    <t xml:space="preserve">    TARAN, nebo jsou majetkem KUP</t>
  </si>
  <si>
    <t>počet OBJEDNANÝCH titulů v jednotlivých formách</t>
  </si>
  <si>
    <t>OBIS, KF</t>
  </si>
  <si>
    <r>
      <t xml:space="preserve">SDI   PROFILY </t>
    </r>
    <r>
      <rPr>
        <sz val="5"/>
        <rFont val="Arial CE"/>
        <family val="0"/>
      </rPr>
      <t>(vytvořené    a spravované KUP)</t>
    </r>
  </si>
  <si>
    <r>
      <t>Počet rešerší zpracovaných na objednávku uživatelů</t>
    </r>
    <r>
      <rPr>
        <sz val="7"/>
        <rFont val="Times New Roman"/>
        <family val="1"/>
      </rPr>
      <t xml:space="preserve"> (včetně SDI)</t>
    </r>
  </si>
  <si>
    <t xml:space="preserve">Nezapsané v ARL                      </t>
  </si>
  <si>
    <t xml:space="preserve">Nezapsané v ARL                         </t>
  </si>
  <si>
    <t>***  AV  MATERIÁLY   (mimo příloh)</t>
  </si>
  <si>
    <t>III b) dokumenty nezapsané v el. katalogu</t>
  </si>
  <si>
    <t>III c) kvalifikační práce</t>
  </si>
  <si>
    <t>III d) e-books</t>
  </si>
  <si>
    <t xml:space="preserve">III e)  periodická literatura  </t>
  </si>
  <si>
    <t xml:space="preserve">III f) netištěné informační materiály </t>
  </si>
  <si>
    <t>Fond Knihovny UP je tvořen fondem Ústřední knihovny, knihoven na fakultách a  Britského centra</t>
  </si>
  <si>
    <t>ZAPSÁNO                      DO KATALOGU</t>
  </si>
  <si>
    <t>ZBÝVÁ                  K ZAPSÁNÍ</t>
  </si>
  <si>
    <t xml:space="preserve">z matriky (CVT- Matochová, Rogl)   </t>
  </si>
  <si>
    <r>
      <t>cena</t>
    </r>
    <r>
      <rPr>
        <sz val="12"/>
        <rFont val="Arial CE"/>
        <family val="2"/>
      </rPr>
      <t xml:space="preserve"> za dokumenty získané nákupem, které </t>
    </r>
    <r>
      <rPr>
        <b/>
        <sz val="12"/>
        <color indexed="10"/>
        <rFont val="Arial CE"/>
        <family val="0"/>
      </rPr>
      <t>prošly akvizicí KUP</t>
    </r>
    <r>
      <rPr>
        <sz val="12"/>
        <rFont val="Arial CE"/>
        <family val="2"/>
      </rPr>
      <t xml:space="preserve"> + náklady                 na výměnu + </t>
    </r>
    <r>
      <rPr>
        <b/>
        <sz val="12"/>
        <rFont val="Arial CE"/>
        <family val="0"/>
      </rPr>
      <t>granty</t>
    </r>
  </si>
  <si>
    <t>PŘEPRACOVAT DLE SKUTEČNOSTI!</t>
  </si>
  <si>
    <r>
      <rPr>
        <sz val="12"/>
        <rFont val="Arial CE"/>
        <family val="0"/>
      </rPr>
      <t xml:space="preserve">ROZŠÍŘENO O TABULKY </t>
    </r>
    <r>
      <rPr>
        <b/>
        <sz val="12"/>
        <rFont val="Arial CE"/>
        <family val="0"/>
      </rPr>
      <t>III</t>
    </r>
  </si>
  <si>
    <t>***    Do AV materiálu patří všechny typy netištěných materiálů s výjimkou databází</t>
  </si>
  <si>
    <t>I. Základní informace (struktura a obsluhovaná populace)</t>
  </si>
  <si>
    <t>Počet organizačních jednotek zajišťujících knihovnicko-informační služby (součet řádků 08..)</t>
  </si>
  <si>
    <t>V tom</t>
  </si>
  <si>
    <t>Ústřední knihovna (ve většině případů odpovídá součtu 0801+0802)</t>
  </si>
  <si>
    <t>Pobočková knihovna</t>
  </si>
  <si>
    <t>Studenti podle matriky</t>
  </si>
  <si>
    <t>Zaměstnanci – fyzický počet</t>
  </si>
  <si>
    <t>II. Knihovní a informační zdroje</t>
  </si>
  <si>
    <t>II. 1.Klasický knihovní fond</t>
  </si>
  <si>
    <t>Počet fyzických jednotek ve fondu celkem  (0101)</t>
  </si>
  <si>
    <t>Počet fyzických jednotek přidaných do fondu (přírůstky) (0101)</t>
  </si>
  <si>
    <t>Počet fyzických jednotek vyřazených z fondu (úbytky) (0107)</t>
  </si>
  <si>
    <t>II. 2 Seriálové publikace</t>
  </si>
  <si>
    <t>Počet titulů celkem (0108)</t>
  </si>
  <si>
    <t>v tištěné formě</t>
  </si>
  <si>
    <t>v elektronické formě</t>
  </si>
  <si>
    <t>Počet exemplářů odebíraných v tištěné formě (0109)</t>
  </si>
  <si>
    <t>II. 3 Elektronické knihy</t>
  </si>
  <si>
    <t xml:space="preserve">Počet přidaných titulů  </t>
  </si>
  <si>
    <t>II. 4 Elektronické informační zdroje</t>
  </si>
  <si>
    <t>Zpřístupňované (0712)</t>
  </si>
  <si>
    <t>Vytvářené (0710)</t>
  </si>
  <si>
    <t>V lokální síti nebo na samostatných PC</t>
  </si>
  <si>
    <t>Bibliografické</t>
  </si>
  <si>
    <t>Plnotextové</t>
  </si>
  <si>
    <t>Ostatní</t>
  </si>
  <si>
    <t>II. B Zaměstnanci knihovny</t>
  </si>
  <si>
    <t>Přepočet na plné úvazky (FTE)</t>
  </si>
  <si>
    <t>Počet zaměstnanců celkem (0501)</t>
  </si>
  <si>
    <t>s VŠ vzděláním (0502)</t>
  </si>
  <si>
    <t xml:space="preserve">        z toho knihovnickým  (0503)</t>
  </si>
  <si>
    <t>s VOŠ vzděláním</t>
  </si>
  <si>
    <t xml:space="preserve">                     z toho knihovnickým</t>
  </si>
  <si>
    <t>se SŠ vzděláním (0504)</t>
  </si>
  <si>
    <t xml:space="preserve">        z toho knihovnickým (0505)</t>
  </si>
  <si>
    <t>II. C Přístup a vybavení</t>
  </si>
  <si>
    <t>II. C1 Otevírací doba</t>
  </si>
  <si>
    <t>Dostupnost hlavních služeb (počet hodin v týdnu)</t>
  </si>
  <si>
    <t>II. C2 Přístup k informačním zdrojům</t>
  </si>
  <si>
    <t>Počet studijních míst k dispozici uživatelům (0601)</t>
  </si>
  <si>
    <t>Z toho</t>
  </si>
  <si>
    <t>s možností přímého připojení do sítě instituce</t>
  </si>
  <si>
    <t>s možností WIFI připojení</t>
  </si>
  <si>
    <t>Počet PC k dispozici uživatelům</t>
  </si>
  <si>
    <t>S přístupem pouze do sítě instituce</t>
  </si>
  <si>
    <t>S přístupem na internet</t>
  </si>
  <si>
    <t>Počet knihovních jednotek ve volně přístupném fondu (0604)</t>
  </si>
  <si>
    <t>II. C3 Technické vybavení</t>
  </si>
  <si>
    <t>III. Využití služeb</t>
  </si>
  <si>
    <t>III. A Registrovaní uživatelé</t>
  </si>
  <si>
    <t>Počet registrovaných uživatelů celkem (0201)</t>
  </si>
  <si>
    <t>z toho uživatelé s kategorií veřejnost</t>
  </si>
  <si>
    <t>Evidence uživatelů v jedné centrální databázi</t>
  </si>
  <si>
    <t>Evidence uživatelů v dílčích databázích</t>
  </si>
  <si>
    <t>III. B Výpůjčky</t>
  </si>
  <si>
    <t>Počet registrovaných absenčních výpůjček celkem (0301)</t>
  </si>
  <si>
    <t>Počet prvních výpůjček</t>
  </si>
  <si>
    <t>Počet prodloužení</t>
  </si>
  <si>
    <t>Meziknihovní výpůjční služba v rámci státu (0304)</t>
  </si>
  <si>
    <t>Počet žádostí z jiných knihoven celkem (0305)</t>
  </si>
  <si>
    <t>Z toho vyřízených</t>
  </si>
  <si>
    <t>Výpůjčkou</t>
  </si>
  <si>
    <t>Kopií v tištěné formě</t>
  </si>
  <si>
    <t>Elektronickou kopií</t>
  </si>
  <si>
    <t>Počet žádostí do jiných knihoven (0306)</t>
  </si>
  <si>
    <t>Počet žádostí z jiných knihoven celkem (0308)</t>
  </si>
  <si>
    <t>Počet žádostí do jiných knihoven (0309)</t>
  </si>
  <si>
    <t>a) údaje nebudou srovnatelné s předchozím výkazem,  kde se v tomto řádku uváděly počty výpůjček realizovaných prostřednictvím českých center pro mezinárodní meziknihovní výpůjční službu (NK ČR, NTK apod.)</t>
  </si>
  <si>
    <t>III. C Návštěvy</t>
  </si>
  <si>
    <t>Počet návštěv uživatelů v prostorách knihovny celkem</t>
  </si>
  <si>
    <t>A</t>
  </si>
  <si>
    <t>B</t>
  </si>
  <si>
    <t>C</t>
  </si>
  <si>
    <t>D</t>
  </si>
  <si>
    <t xml:space="preserve"> </t>
  </si>
  <si>
    <t>III. D Školení a výuka</t>
  </si>
  <si>
    <t>Počet hodin</t>
  </si>
  <si>
    <t>Počet účastníků</t>
  </si>
  <si>
    <t>Školení pro uživatele (0408)</t>
  </si>
  <si>
    <t>Výuka zajišťovaná knihovníky</t>
  </si>
  <si>
    <t>III. E Rešerše</t>
  </si>
  <si>
    <t>Počet zpracovaných rešerší (0401)</t>
  </si>
  <si>
    <t>Náklady na akvizici (0602)</t>
  </si>
  <si>
    <t>IV. Náklady (včetně DPH v Kč)</t>
  </si>
  <si>
    <t>b) metodu výpočtu označte indexem: A= výstup z počitadla turniketu      B = elektronické počitadlo</t>
  </si>
  <si>
    <t xml:space="preserve">                                                            </t>
  </si>
  <si>
    <t xml:space="preserve">                                                                  C = ruční počítání                               D = kvalifikovaný odhad</t>
  </si>
  <si>
    <t xml:space="preserve">                                                 </t>
  </si>
  <si>
    <r>
      <t>V tom podle</t>
    </r>
    <r>
      <rPr>
        <vertAlign val="superscript"/>
        <sz val="10"/>
        <rFont val="Arial CE"/>
        <family val="0"/>
      </rPr>
      <t>b</t>
    </r>
  </si>
  <si>
    <r>
      <t>Meziknihovní výpůjční služba na mezistátní úrovni (0307)</t>
    </r>
    <r>
      <rPr>
        <vertAlign val="superscript"/>
        <sz val="10"/>
        <rFont val="Arial CE"/>
        <family val="0"/>
      </rPr>
      <t>a</t>
    </r>
  </si>
  <si>
    <t>V ústřední knihovně</t>
  </si>
  <si>
    <t>V pobočkov. knihovnách</t>
  </si>
  <si>
    <t>Ne</t>
  </si>
  <si>
    <t>Ano</t>
  </si>
  <si>
    <t>STATISTICKÉ TABULKY KUP - 2012</t>
  </si>
  <si>
    <t>I a)  personální obsazení Knihovny UP podle dosaženého vzdělání - stav k 31.12.2012</t>
  </si>
  <si>
    <t>I b)  počet studentů     na jednotlivých fakultách v roce 2012</t>
  </si>
  <si>
    <t xml:space="preserve">*    Dokumenty zakoupené pro Britské centrum jsou hrazeny z British Council. V roce 2012 byly zakoupeny dokumenty v celkové hodnotě     </t>
  </si>
  <si>
    <t>ČASOPISY ODEBÍRANÉ v r.  2012</t>
  </si>
  <si>
    <t xml:space="preserve"> PŘÍRUSTEK   2012                             </t>
  </si>
  <si>
    <t xml:space="preserve">V roce 2012 KUP navštívilo celkem   </t>
  </si>
  <si>
    <t xml:space="preserve">Průměrný  počet absenčních výpůjček  v  KUP  na jednoho  čtenáře  v  roce  2012  - </t>
  </si>
  <si>
    <t>Počet založených dokumentů v ÚK v roce 2012  (sledováno elektronicky)  -</t>
  </si>
  <si>
    <t xml:space="preserve">Průměrný  počet  prezenčních  výpůjček  v  ÚK  na jednoho čtenáře  v  roce  2012   -   </t>
  </si>
  <si>
    <r>
      <t xml:space="preserve">II a)  Tištěné a netištěné materiály - placeno z rozpočtu fakult  v Kč  </t>
    </r>
    <r>
      <rPr>
        <sz val="12"/>
        <rFont val="Arial CE"/>
        <family val="0"/>
      </rPr>
      <t>(mimo ÚK a BC)</t>
    </r>
  </si>
  <si>
    <t>STAV FONDU               K 31.12.2011</t>
  </si>
  <si>
    <t>STAV FONDU                    K 31.12.2011</t>
  </si>
  <si>
    <t>STAV FONDU K 31.12.2011</t>
  </si>
  <si>
    <r>
      <t xml:space="preserve">CELKEM </t>
    </r>
    <r>
      <rPr>
        <b/>
        <sz val="7"/>
        <rFont val="Arial CE"/>
        <family val="0"/>
      </rPr>
      <t>zapsané v ARL</t>
    </r>
  </si>
  <si>
    <r>
      <t>CELKEM</t>
    </r>
    <r>
      <rPr>
        <b/>
        <sz val="7"/>
        <rFont val="Arial CE"/>
        <family val="0"/>
      </rPr>
      <t xml:space="preserve"> nezapsané v ARL                         </t>
    </r>
  </si>
  <si>
    <r>
      <rPr>
        <b/>
        <sz val="10"/>
        <rFont val="Arial CE"/>
        <family val="0"/>
      </rPr>
      <t>CELKEM</t>
    </r>
    <r>
      <rPr>
        <sz val="10"/>
        <rFont val="Arial CE"/>
        <family val="0"/>
      </rPr>
      <t xml:space="preserve"> </t>
    </r>
    <r>
      <rPr>
        <sz val="7"/>
        <rFont val="Arial CE"/>
        <family val="0"/>
      </rPr>
      <t>vse</t>
    </r>
  </si>
  <si>
    <t>POHYB FONDU V ROCE  2012 v  Knihovně UP *</t>
  </si>
  <si>
    <t>STAV FONDU                         K 31.12.2011</t>
  </si>
  <si>
    <t>V roce  2012 bylo do katalogu UP zapsáno  24.522 exemplářů = 18.728 titulů</t>
  </si>
  <si>
    <t>ANO</t>
  </si>
  <si>
    <t>NE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</si>
</sst>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[$€-2]\ #\ ##,000_);[Red]\([$€-2]\ #\ ##,000\)"/>
  </numFmts>
  <fonts count="10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6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Arial CE"/>
      <family val="0"/>
    </font>
    <font>
      <sz val="10"/>
      <name val="Arial"/>
      <family val="2"/>
    </font>
    <font>
      <b/>
      <sz val="14"/>
      <color indexed="12"/>
      <name val="Arial CE"/>
      <family val="0"/>
    </font>
    <font>
      <sz val="12"/>
      <color indexed="12"/>
      <name val="Arial CE"/>
      <family val="0"/>
    </font>
    <font>
      <sz val="14"/>
      <color indexed="10"/>
      <name val="Arial CE"/>
      <family val="2"/>
    </font>
    <font>
      <b/>
      <sz val="24"/>
      <color indexed="10"/>
      <name val="Arial CE"/>
      <family val="0"/>
    </font>
    <font>
      <b/>
      <sz val="9"/>
      <name val="Times New Roman"/>
      <family val="1"/>
    </font>
    <font>
      <b/>
      <sz val="12"/>
      <color indexed="10"/>
      <name val="Arial CE"/>
      <family val="0"/>
    </font>
    <font>
      <sz val="7"/>
      <name val="Times New Roman"/>
      <family val="1"/>
    </font>
    <font>
      <i/>
      <sz val="9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E"/>
      <family val="0"/>
    </font>
    <font>
      <i/>
      <sz val="11"/>
      <name val="Arial CE"/>
      <family val="0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60"/>
      <name val="Arial CE"/>
      <family val="2"/>
    </font>
    <font>
      <b/>
      <sz val="10"/>
      <color indexed="60"/>
      <name val="Arial CE"/>
      <family val="2"/>
    </font>
    <font>
      <sz val="7"/>
      <color indexed="60"/>
      <name val="Arial CE"/>
      <family val="2"/>
    </font>
    <font>
      <b/>
      <sz val="16"/>
      <color indexed="10"/>
      <name val="Arial CE"/>
      <family val="0"/>
    </font>
    <font>
      <b/>
      <sz val="11"/>
      <color indexed="60"/>
      <name val="Arial CE"/>
      <family val="0"/>
    </font>
    <font>
      <sz val="11"/>
      <color indexed="60"/>
      <name val="Arial CE"/>
      <family val="0"/>
    </font>
    <font>
      <sz val="8"/>
      <color indexed="60"/>
      <name val="Arial CE"/>
      <family val="0"/>
    </font>
    <font>
      <b/>
      <sz val="12"/>
      <color indexed="60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C00000"/>
      <name val="Arial CE"/>
      <family val="2"/>
    </font>
    <font>
      <b/>
      <sz val="10"/>
      <color rgb="FFC00000"/>
      <name val="Arial CE"/>
      <family val="2"/>
    </font>
    <font>
      <sz val="7"/>
      <color rgb="FFC00000"/>
      <name val="Arial CE"/>
      <family val="2"/>
    </font>
    <font>
      <b/>
      <sz val="11"/>
      <color rgb="FFC00000"/>
      <name val="Arial CE"/>
      <family val="0"/>
    </font>
    <font>
      <sz val="11"/>
      <color rgb="FFC00000"/>
      <name val="Arial CE"/>
      <family val="0"/>
    </font>
    <font>
      <sz val="8"/>
      <color rgb="FFC00000"/>
      <name val="Arial CE"/>
      <family val="0"/>
    </font>
    <font>
      <b/>
      <sz val="12"/>
      <color rgb="FFC00000"/>
      <name val="Arial CE"/>
      <family val="0"/>
    </font>
    <font>
      <b/>
      <sz val="16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111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vertical="justify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 horizontal="justify" vertic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Continuous"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wrapText="1"/>
    </xf>
    <xf numFmtId="0" fontId="1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2"/>
    </xf>
    <xf numFmtId="49" fontId="4" fillId="33" borderId="0" xfId="0" applyNumberFormat="1" applyFont="1" applyFill="1" applyBorder="1" applyAlignment="1">
      <alignment horizontal="left" indent="2"/>
    </xf>
    <xf numFmtId="0" fontId="28" fillId="33" borderId="0" xfId="0" applyFont="1" applyFill="1" applyBorder="1" applyAlignment="1">
      <alignment horizontal="left" indent="2"/>
    </xf>
    <xf numFmtId="3" fontId="0" fillId="33" borderId="17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13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4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 horizontal="left"/>
      <protection locked="0"/>
    </xf>
    <xf numFmtId="4" fontId="8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Continuous"/>
      <protection locked="0"/>
    </xf>
    <xf numFmtId="4" fontId="0" fillId="33" borderId="0" xfId="0" applyNumberFormat="1" applyFill="1" applyAlignment="1" applyProtection="1">
      <alignment/>
      <protection locked="0"/>
    </xf>
    <xf numFmtId="4" fontId="7" fillId="33" borderId="0" xfId="0" applyNumberFormat="1" applyFont="1" applyFill="1" applyAlignment="1" applyProtection="1">
      <alignment horizontal="left"/>
      <protection locked="0"/>
    </xf>
    <xf numFmtId="4" fontId="4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ont="1" applyFill="1" applyAlignment="1" applyProtection="1">
      <alignment horizontal="left"/>
      <protection locked="0"/>
    </xf>
    <xf numFmtId="4" fontId="6" fillId="33" borderId="0" xfId="0" applyNumberFormat="1" applyFont="1" applyFill="1" applyAlignment="1" applyProtection="1">
      <alignment/>
      <protection locked="0"/>
    </xf>
    <xf numFmtId="4" fontId="6" fillId="33" borderId="14" xfId="0" applyNumberFormat="1" applyFont="1" applyFill="1" applyBorder="1" applyAlignment="1" applyProtection="1">
      <alignment horizontal="center"/>
      <protection locked="0"/>
    </xf>
    <xf numFmtId="4" fontId="6" fillId="33" borderId="19" xfId="0" applyNumberFormat="1" applyFont="1" applyFill="1" applyBorder="1" applyAlignment="1" applyProtection="1">
      <alignment horizontal="center"/>
      <protection locked="0"/>
    </xf>
    <xf numFmtId="4" fontId="6" fillId="33" borderId="2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left"/>
      <protection locked="0"/>
    </xf>
    <xf numFmtId="4" fontId="27" fillId="33" borderId="0" xfId="0" applyNumberFormat="1" applyFont="1" applyFill="1" applyAlignment="1" applyProtection="1">
      <alignment horizontal="left"/>
      <protection locked="0"/>
    </xf>
    <xf numFmtId="4" fontId="27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21" xfId="0" applyNumberFormat="1" applyFont="1" applyFill="1" applyBorder="1" applyAlignment="1" applyProtection="1">
      <alignment horizontal="justify" vertical="center"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4" fontId="18" fillId="33" borderId="0" xfId="0" applyNumberFormat="1" applyFont="1" applyFill="1" applyAlignment="1" applyProtection="1">
      <alignment horizontal="justify" vertical="top" wrapText="1"/>
      <protection locked="0"/>
    </xf>
    <xf numFmtId="4" fontId="18" fillId="33" borderId="0" xfId="0" applyNumberFormat="1" applyFont="1" applyFill="1" applyBorder="1" applyAlignment="1" applyProtection="1">
      <alignment horizontal="justify" vertical="top" wrapText="1"/>
      <protection locked="0"/>
    </xf>
    <xf numFmtId="3" fontId="8" fillId="33" borderId="0" xfId="0" applyNumberFormat="1" applyFont="1" applyFill="1" applyAlignment="1" applyProtection="1">
      <alignment horizontal="left"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1" fillId="33" borderId="0" xfId="0" applyNumberFormat="1" applyFont="1" applyFill="1" applyAlignment="1" applyProtection="1">
      <alignment horizontal="left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20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ill="1" applyBorder="1" applyAlignment="1" applyProtection="1">
      <alignment horizontal="left"/>
      <protection locked="0"/>
    </xf>
    <xf numFmtId="3" fontId="0" fillId="33" borderId="11" xfId="0" applyNumberFormat="1" applyFill="1" applyBorder="1" applyAlignment="1" applyProtection="1">
      <alignment horizontal="left"/>
      <protection locked="0"/>
    </xf>
    <xf numFmtId="3" fontId="0" fillId="33" borderId="12" xfId="0" applyNumberFormat="1" applyFill="1" applyBorder="1" applyAlignment="1" applyProtection="1">
      <alignment horizontal="left"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4" borderId="0" xfId="0" applyNumberFormat="1" applyFill="1" applyBorder="1" applyAlignment="1" applyProtection="1">
      <alignment horizontal="centerContinuous" vertical="center"/>
      <protection locked="0"/>
    </xf>
    <xf numFmtId="3" fontId="5" fillId="34" borderId="0" xfId="0" applyNumberFormat="1" applyFont="1" applyFill="1" applyBorder="1" applyAlignment="1" applyProtection="1">
      <alignment horizontal="centerContinuous"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4" xfId="0" applyNumberForma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 applyProtection="1">
      <alignment horizontal="center"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3" borderId="26" xfId="0" applyNumberFormat="1" applyFill="1" applyBorder="1" applyAlignment="1" applyProtection="1">
      <alignment horizontal="center"/>
      <protection locked="0"/>
    </xf>
    <xf numFmtId="3" fontId="6" fillId="33" borderId="27" xfId="0" applyNumberFormat="1" applyFont="1" applyFill="1" applyBorder="1" applyAlignment="1" applyProtection="1">
      <alignment horizontal="center"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0" fillId="33" borderId="28" xfId="0" applyNumberForma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 horizontal="centerContinuous"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4" fontId="1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4" fontId="7" fillId="34" borderId="0" xfId="0" applyNumberFormat="1" applyFont="1" applyFill="1" applyBorder="1" applyAlignment="1" applyProtection="1">
      <alignment horizontal="left"/>
      <protection locked="0"/>
    </xf>
    <xf numFmtId="3" fontId="7" fillId="34" borderId="0" xfId="0" applyNumberFormat="1" applyFont="1" applyFill="1" applyBorder="1" applyAlignment="1" applyProtection="1">
      <alignment horizontal="left"/>
      <protection locked="0"/>
    </xf>
    <xf numFmtId="3" fontId="1" fillId="33" borderId="14" xfId="0" applyNumberFormat="1" applyFont="1" applyFill="1" applyBorder="1" applyAlignment="1" applyProtection="1">
      <alignment horizontal="right"/>
      <protection/>
    </xf>
    <xf numFmtId="2" fontId="0" fillId="34" borderId="11" xfId="0" applyNumberForma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0" fillId="33" borderId="3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3" fontId="0" fillId="33" borderId="24" xfId="0" applyNumberFormat="1" applyFill="1" applyBorder="1" applyAlignment="1" applyProtection="1">
      <alignment horizontal="right" indent="1"/>
      <protection locked="0"/>
    </xf>
    <xf numFmtId="3" fontId="0" fillId="33" borderId="31" xfId="0" applyNumberFormat="1" applyFill="1" applyBorder="1" applyAlignment="1" applyProtection="1">
      <alignment horizontal="right" indent="1"/>
      <protection locked="0"/>
    </xf>
    <xf numFmtId="3" fontId="0" fillId="33" borderId="32" xfId="0" applyNumberFormat="1" applyFill="1" applyBorder="1" applyAlignment="1" applyProtection="1">
      <alignment horizontal="right" indent="1"/>
      <protection locked="0"/>
    </xf>
    <xf numFmtId="3" fontId="0" fillId="33" borderId="33" xfId="0" applyNumberFormat="1" applyFill="1" applyBorder="1" applyAlignment="1" applyProtection="1">
      <alignment horizontal="right" indent="1"/>
      <protection locked="0"/>
    </xf>
    <xf numFmtId="3" fontId="0" fillId="33" borderId="34" xfId="0" applyNumberFormat="1" applyFill="1" applyBorder="1" applyAlignment="1" applyProtection="1">
      <alignment horizontal="right" indent="1"/>
      <protection locked="0"/>
    </xf>
    <xf numFmtId="3" fontId="0" fillId="33" borderId="35" xfId="0" applyNumberFormat="1" applyFill="1" applyBorder="1" applyAlignment="1" applyProtection="1">
      <alignment horizontal="right" indent="1"/>
      <protection locked="0"/>
    </xf>
    <xf numFmtId="3" fontId="0" fillId="33" borderId="26" xfId="0" applyNumberFormat="1" applyFill="1" applyBorder="1" applyAlignment="1" applyProtection="1">
      <alignment horizontal="right" indent="1"/>
      <protection locked="0"/>
    </xf>
    <xf numFmtId="3" fontId="0" fillId="33" borderId="17" xfId="0" applyNumberFormat="1" applyFill="1" applyBorder="1" applyAlignment="1" applyProtection="1">
      <alignment horizontal="right" indent="1"/>
      <protection locked="0"/>
    </xf>
    <xf numFmtId="3" fontId="0" fillId="33" borderId="36" xfId="0" applyNumberFormat="1" applyFill="1" applyBorder="1" applyAlignment="1" applyProtection="1">
      <alignment horizontal="right" indent="1"/>
      <protection locked="0"/>
    </xf>
    <xf numFmtId="3" fontId="0" fillId="33" borderId="37" xfId="0" applyNumberFormat="1" applyFill="1" applyBorder="1" applyAlignment="1" applyProtection="1">
      <alignment horizontal="right" indent="1"/>
      <protection locked="0"/>
    </xf>
    <xf numFmtId="3" fontId="0" fillId="33" borderId="30" xfId="0" applyNumberFormat="1" applyFill="1" applyBorder="1" applyAlignment="1" applyProtection="1">
      <alignment horizontal="right" indent="1"/>
      <protection locked="0"/>
    </xf>
    <xf numFmtId="3" fontId="0" fillId="33" borderId="38" xfId="0" applyNumberFormat="1" applyFill="1" applyBorder="1" applyAlignment="1" applyProtection="1">
      <alignment horizontal="right" indent="1"/>
      <protection locked="0"/>
    </xf>
    <xf numFmtId="3" fontId="1" fillId="33" borderId="39" xfId="0" applyNumberFormat="1" applyFont="1" applyFill="1" applyBorder="1" applyAlignment="1" applyProtection="1">
      <alignment horizontal="right" indent="1"/>
      <protection/>
    </xf>
    <xf numFmtId="3" fontId="1" fillId="33" borderId="40" xfId="0" applyNumberFormat="1" applyFont="1" applyFill="1" applyBorder="1" applyAlignment="1" applyProtection="1">
      <alignment horizontal="right" indent="1"/>
      <protection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0" fillId="33" borderId="41" xfId="0" applyNumberFormat="1" applyFill="1" applyBorder="1" applyAlignment="1" applyProtection="1">
      <alignment horizontal="right" indent="1"/>
      <protection locked="0"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0" fillId="34" borderId="42" xfId="0" applyNumberFormat="1" applyFill="1" applyBorder="1" applyAlignment="1" applyProtection="1">
      <alignment/>
      <protection locked="0"/>
    </xf>
    <xf numFmtId="3" fontId="0" fillId="34" borderId="43" xfId="0" applyNumberFormat="1" applyFill="1" applyBorder="1" applyAlignment="1" applyProtection="1">
      <alignment/>
      <protection locked="0"/>
    </xf>
    <xf numFmtId="3" fontId="0" fillId="34" borderId="44" xfId="0" applyNumberFormat="1" applyFill="1" applyBorder="1" applyAlignment="1" applyProtection="1">
      <alignment/>
      <protection locked="0"/>
    </xf>
    <xf numFmtId="3" fontId="1" fillId="34" borderId="39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right" indent="1"/>
      <protection locked="0"/>
    </xf>
    <xf numFmtId="0" fontId="0" fillId="33" borderId="34" xfId="0" applyFont="1" applyFill="1" applyBorder="1" applyAlignment="1" applyProtection="1">
      <alignment horizontal="right" indent="1"/>
      <protection locked="0"/>
    </xf>
    <xf numFmtId="0" fontId="1" fillId="33" borderId="13" xfId="0" applyFont="1" applyFill="1" applyBorder="1" applyAlignment="1" applyProtection="1">
      <alignment horizontal="right" indent="1"/>
      <protection/>
    </xf>
    <xf numFmtId="0" fontId="0" fillId="33" borderId="17" xfId="0" applyFont="1" applyFill="1" applyBorder="1" applyAlignment="1" applyProtection="1">
      <alignment horizontal="right" indent="1"/>
      <protection locked="0"/>
    </xf>
    <xf numFmtId="0" fontId="0" fillId="33" borderId="30" xfId="0" applyFill="1" applyBorder="1" applyAlignment="1" applyProtection="1">
      <alignment horizontal="right" indent="1"/>
      <protection locked="0"/>
    </xf>
    <xf numFmtId="0" fontId="1" fillId="33" borderId="14" xfId="0" applyFont="1" applyFill="1" applyBorder="1" applyAlignment="1" applyProtection="1">
      <alignment horizontal="right" indent="1"/>
      <protection/>
    </xf>
    <xf numFmtId="0" fontId="1" fillId="33" borderId="40" xfId="0" applyFont="1" applyFill="1" applyBorder="1" applyAlignment="1" applyProtection="1">
      <alignment horizontal="right" indent="1"/>
      <protection/>
    </xf>
    <xf numFmtId="0" fontId="1" fillId="33" borderId="10" xfId="0" applyFont="1" applyFill="1" applyBorder="1" applyAlignment="1" applyProtection="1">
      <alignment horizontal="right" indent="1"/>
      <protection/>
    </xf>
    <xf numFmtId="0" fontId="0" fillId="0" borderId="11" xfId="0" applyBorder="1" applyAlignment="1" applyProtection="1">
      <alignment horizontal="right" indent="1"/>
      <protection locked="0"/>
    </xf>
    <xf numFmtId="0" fontId="1" fillId="0" borderId="10" xfId="0" applyFont="1" applyBorder="1" applyAlignment="1" applyProtection="1">
      <alignment horizontal="right" indent="1"/>
      <protection/>
    </xf>
    <xf numFmtId="0" fontId="0" fillId="33" borderId="45" xfId="0" applyFont="1" applyFill="1" applyBorder="1" applyAlignment="1" applyProtection="1">
      <alignment horizontal="right" indent="1"/>
      <protection locked="0"/>
    </xf>
    <xf numFmtId="0" fontId="0" fillId="33" borderId="46" xfId="0" applyFont="1" applyFill="1" applyBorder="1" applyAlignment="1" applyProtection="1">
      <alignment horizontal="right" indent="1"/>
      <protection locked="0"/>
    </xf>
    <xf numFmtId="0" fontId="0" fillId="33" borderId="46" xfId="0" applyFill="1" applyBorder="1" applyAlignment="1" applyProtection="1">
      <alignment horizontal="right" indent="1"/>
      <protection locked="0"/>
    </xf>
    <xf numFmtId="0" fontId="0" fillId="33" borderId="47" xfId="0" applyFont="1" applyFill="1" applyBorder="1" applyAlignment="1" applyProtection="1">
      <alignment horizontal="right" indent="1"/>
      <protection locked="0"/>
    </xf>
    <xf numFmtId="0" fontId="1" fillId="33" borderId="29" xfId="0" applyFont="1" applyFill="1" applyBorder="1" applyAlignment="1" applyProtection="1">
      <alignment horizontal="right" indent="1"/>
      <protection/>
    </xf>
    <xf numFmtId="0" fontId="0" fillId="33" borderId="48" xfId="0" applyFill="1" applyBorder="1" applyAlignment="1" applyProtection="1">
      <alignment horizontal="right" indent="1"/>
      <protection locked="0"/>
    </xf>
    <xf numFmtId="0" fontId="0" fillId="33" borderId="35" xfId="0" applyFill="1" applyBorder="1" applyAlignment="1" applyProtection="1">
      <alignment horizontal="right" indent="1"/>
      <protection locked="0"/>
    </xf>
    <xf numFmtId="0" fontId="0" fillId="33" borderId="36" xfId="0" applyFill="1" applyBorder="1" applyAlignment="1" applyProtection="1">
      <alignment horizontal="right" indent="1"/>
      <protection locked="0"/>
    </xf>
    <xf numFmtId="0" fontId="0" fillId="33" borderId="49" xfId="0" applyFill="1" applyBorder="1" applyAlignment="1" applyProtection="1">
      <alignment horizontal="right" indent="1"/>
      <protection locked="0"/>
    </xf>
    <xf numFmtId="0" fontId="0" fillId="33" borderId="50" xfId="0" applyFill="1" applyBorder="1" applyAlignment="1" applyProtection="1">
      <alignment horizontal="right" indent="1"/>
      <protection locked="0"/>
    </xf>
    <xf numFmtId="0" fontId="0" fillId="33" borderId="38" xfId="0" applyFill="1" applyBorder="1" applyAlignment="1" applyProtection="1">
      <alignment horizontal="right" indent="1"/>
      <protection locked="0"/>
    </xf>
    <xf numFmtId="0" fontId="1" fillId="33" borderId="19" xfId="0" applyFont="1" applyFill="1" applyBorder="1" applyAlignment="1" applyProtection="1">
      <alignment horizontal="right" indent="1"/>
      <protection/>
    </xf>
    <xf numFmtId="0" fontId="1" fillId="33" borderId="20" xfId="0" applyFont="1" applyFill="1" applyBorder="1" applyAlignment="1" applyProtection="1">
      <alignment horizontal="right" indent="1"/>
      <protection/>
    </xf>
    <xf numFmtId="0" fontId="13" fillId="33" borderId="51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3" fillId="33" borderId="5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1" xfId="0" applyNumberFormat="1" applyFont="1" applyFill="1" applyBorder="1" applyAlignment="1" applyProtection="1">
      <alignment horizontal="right" indent="1"/>
      <protection locked="0"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2" fillId="33" borderId="30" xfId="0" applyNumberFormat="1" applyFont="1" applyFill="1" applyBorder="1" applyAlignment="1" applyProtection="1">
      <alignment horizontal="right" indent="1"/>
      <protection/>
    </xf>
    <xf numFmtId="3" fontId="3" fillId="33" borderId="16" xfId="0" applyNumberFormat="1" applyFont="1" applyFill="1" applyBorder="1" applyAlignment="1" applyProtection="1">
      <alignment horizontal="right" indent="1"/>
      <protection/>
    </xf>
    <xf numFmtId="3" fontId="1" fillId="33" borderId="53" xfId="0" applyNumberFormat="1" applyFont="1" applyFill="1" applyBorder="1" applyAlignment="1" applyProtection="1">
      <alignment horizontal="right" indent="1"/>
      <protection/>
    </xf>
    <xf numFmtId="3" fontId="0" fillId="33" borderId="30" xfId="0" applyNumberFormat="1" applyFont="1" applyFill="1" applyBorder="1" applyAlignment="1" applyProtection="1">
      <alignment horizontal="right" indent="1"/>
      <protection locked="0"/>
    </xf>
    <xf numFmtId="3" fontId="0" fillId="33" borderId="54" xfId="0" applyNumberFormat="1" applyFont="1" applyFill="1" applyBorder="1" applyAlignment="1" applyProtection="1">
      <alignment horizontal="right" indent="1"/>
      <protection locked="0"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2" fillId="33" borderId="30" xfId="0" applyNumberFormat="1" applyFont="1" applyFill="1" applyBorder="1" applyAlignment="1" applyProtection="1">
      <alignment horizontal="right" indent="1"/>
      <protection/>
    </xf>
    <xf numFmtId="3" fontId="3" fillId="33" borderId="12" xfId="0" applyNumberFormat="1" applyFont="1" applyFill="1" applyBorder="1" applyAlignment="1" applyProtection="1">
      <alignment horizontal="right" indent="1"/>
      <protection/>
    </xf>
    <xf numFmtId="3" fontId="0" fillId="33" borderId="48" xfId="0" applyNumberFormat="1" applyFont="1" applyFill="1" applyBorder="1" applyAlignment="1" applyProtection="1">
      <alignment horizontal="right" indent="1"/>
      <protection locked="0"/>
    </xf>
    <xf numFmtId="3" fontId="0" fillId="33" borderId="17" xfId="0" applyNumberFormat="1" applyFont="1" applyFill="1" applyBorder="1" applyAlignment="1" applyProtection="1">
      <alignment horizontal="right" indent="1"/>
      <protection locked="0"/>
    </xf>
    <xf numFmtId="3" fontId="0" fillId="33" borderId="49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2" fillId="33" borderId="55" xfId="0" applyNumberFormat="1" applyFont="1" applyFill="1" applyBorder="1" applyAlignment="1" applyProtection="1">
      <alignment horizontal="right" indent="1"/>
      <protection/>
    </xf>
    <xf numFmtId="3" fontId="2" fillId="33" borderId="56" xfId="0" applyNumberFormat="1" applyFont="1" applyFill="1" applyBorder="1" applyAlignment="1" applyProtection="1">
      <alignment horizontal="right" indent="1"/>
      <protection/>
    </xf>
    <xf numFmtId="3" fontId="0" fillId="33" borderId="22" xfId="0" applyNumberFormat="1" applyFont="1" applyFill="1" applyBorder="1" applyAlignment="1" applyProtection="1">
      <alignment horizontal="right" indent="1"/>
      <protection locked="0"/>
    </xf>
    <xf numFmtId="3" fontId="16" fillId="33" borderId="39" xfId="0" applyNumberFormat="1" applyFont="1" applyFill="1" applyBorder="1" applyAlignment="1" applyProtection="1">
      <alignment horizontal="left" vertical="center" wrapText="1"/>
      <protection/>
    </xf>
    <xf numFmtId="3" fontId="16" fillId="33" borderId="39" xfId="0" applyNumberFormat="1" applyFont="1" applyFill="1" applyBorder="1" applyAlignment="1" applyProtection="1">
      <alignment horizontal="justify" vertical="center"/>
      <protection locked="0"/>
    </xf>
    <xf numFmtId="3" fontId="7" fillId="33" borderId="57" xfId="0" applyNumberFormat="1" applyFont="1" applyFill="1" applyBorder="1" applyAlignment="1" applyProtection="1">
      <alignment horizontal="left"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3" borderId="26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right" indent="1"/>
      <protection locked="0"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horizontal="right" indent="1"/>
      <protection locked="0"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3" fontId="7" fillId="33" borderId="0" xfId="0" applyNumberFormat="1" applyFont="1" applyFill="1" applyAlignment="1" applyProtection="1">
      <alignment horizontal="left" vertical="center"/>
      <protection locked="0"/>
    </xf>
    <xf numFmtId="3" fontId="10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42" xfId="0" applyNumberFormat="1" applyFont="1" applyFill="1" applyBorder="1" applyAlignment="1" applyProtection="1">
      <alignment horizontal="right" indent="1"/>
      <protection locked="0"/>
    </xf>
    <xf numFmtId="3" fontId="0" fillId="33" borderId="59" xfId="0" applyNumberFormat="1" applyFont="1" applyFill="1" applyBorder="1" applyAlignment="1" applyProtection="1">
      <alignment horizontal="right" indent="1"/>
      <protection locked="0"/>
    </xf>
    <xf numFmtId="3" fontId="0" fillId="33" borderId="43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 locked="0"/>
    </xf>
    <xf numFmtId="3" fontId="1" fillId="33" borderId="39" xfId="0" applyNumberFormat="1" applyFont="1" applyFill="1" applyBorder="1" applyAlignment="1" applyProtection="1">
      <alignment horizontal="left"/>
      <protection locked="0"/>
    </xf>
    <xf numFmtId="3" fontId="1" fillId="33" borderId="60" xfId="0" applyNumberFormat="1" applyFont="1" applyFill="1" applyBorder="1" applyAlignment="1" applyProtection="1">
      <alignment horizontal="right" indent="1"/>
      <protection/>
    </xf>
    <xf numFmtId="0" fontId="6" fillId="33" borderId="0" xfId="0" applyFont="1" applyFill="1" applyBorder="1" applyAlignment="1">
      <alignment/>
    </xf>
    <xf numFmtId="3" fontId="0" fillId="33" borderId="32" xfId="0" applyNumberFormat="1" applyFill="1" applyBorder="1" applyAlignment="1" applyProtection="1">
      <alignment horizontal="right"/>
      <protection locked="0"/>
    </xf>
    <xf numFmtId="3" fontId="0" fillId="33" borderId="35" xfId="0" applyNumberFormat="1" applyFill="1" applyBorder="1" applyAlignment="1" applyProtection="1">
      <alignment horizontal="right"/>
      <protection locked="0"/>
    </xf>
    <xf numFmtId="3" fontId="0" fillId="33" borderId="36" xfId="0" applyNumberFormat="1" applyFill="1" applyBorder="1" applyAlignment="1" applyProtection="1">
      <alignment horizontal="right"/>
      <protection locked="0"/>
    </xf>
    <xf numFmtId="3" fontId="5" fillId="33" borderId="41" xfId="0" applyNumberFormat="1" applyFont="1" applyFill="1" applyBorder="1" applyAlignment="1" applyProtection="1">
      <alignment horizontal="right"/>
      <protection locked="0"/>
    </xf>
    <xf numFmtId="3" fontId="12" fillId="33" borderId="20" xfId="0" applyNumberFormat="1" applyFont="1" applyFill="1" applyBorder="1" applyAlignment="1" applyProtection="1">
      <alignment horizontal="right"/>
      <protection/>
    </xf>
    <xf numFmtId="4" fontId="1" fillId="33" borderId="1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3" fontId="0" fillId="33" borderId="61" xfId="0" applyNumberFormat="1" applyFont="1" applyFill="1" applyBorder="1" applyAlignment="1" applyProtection="1">
      <alignment horizontal="right" indent="1"/>
      <protection locked="0"/>
    </xf>
    <xf numFmtId="3" fontId="2" fillId="33" borderId="62" xfId="0" applyNumberFormat="1" applyFont="1" applyFill="1" applyBorder="1" applyAlignment="1" applyProtection="1">
      <alignment horizontal="right" indent="1"/>
      <protection/>
    </xf>
    <xf numFmtId="3" fontId="0" fillId="33" borderId="63" xfId="0" applyNumberFormat="1" applyFont="1" applyFill="1" applyBorder="1" applyAlignment="1" applyProtection="1">
      <alignment horizontal="right" indent="1"/>
      <protection locked="0"/>
    </xf>
    <xf numFmtId="3" fontId="0" fillId="33" borderId="64" xfId="0" applyNumberFormat="1" applyFont="1" applyFill="1" applyBorder="1" applyAlignment="1" applyProtection="1">
      <alignment horizontal="right" indent="1"/>
      <protection locked="0"/>
    </xf>
    <xf numFmtId="3" fontId="0" fillId="33" borderId="25" xfId="0" applyNumberFormat="1" applyFont="1" applyFill="1" applyBorder="1" applyAlignment="1" applyProtection="1">
      <alignment horizontal="right" indent="1"/>
      <protection locked="0"/>
    </xf>
    <xf numFmtId="3" fontId="0" fillId="33" borderId="27" xfId="0" applyNumberFormat="1" applyFont="1" applyFill="1" applyBorder="1" applyAlignment="1" applyProtection="1">
      <alignment horizontal="right" indent="1"/>
      <protection locked="0"/>
    </xf>
    <xf numFmtId="3" fontId="0" fillId="33" borderId="65" xfId="0" applyNumberFormat="1" applyFont="1" applyFill="1" applyBorder="1" applyAlignment="1" applyProtection="1">
      <alignment horizontal="right" indent="1"/>
      <protection locked="0"/>
    </xf>
    <xf numFmtId="3" fontId="2" fillId="33" borderId="56" xfId="0" applyNumberFormat="1" applyFont="1" applyFill="1" applyBorder="1" applyAlignment="1" applyProtection="1">
      <alignment horizontal="right" indent="1"/>
      <protection/>
    </xf>
    <xf numFmtId="3" fontId="2" fillId="33" borderId="55" xfId="0" applyNumberFormat="1" applyFont="1" applyFill="1" applyBorder="1" applyAlignment="1" applyProtection="1">
      <alignment horizontal="right" indent="1"/>
      <protection/>
    </xf>
    <xf numFmtId="3" fontId="0" fillId="33" borderId="62" xfId="0" applyNumberFormat="1" applyFont="1" applyFill="1" applyBorder="1" applyAlignment="1" applyProtection="1">
      <alignment horizontal="right" indent="1"/>
      <protection locked="0"/>
    </xf>
    <xf numFmtId="3" fontId="0" fillId="33" borderId="66" xfId="0" applyNumberFormat="1" applyFont="1" applyFill="1" applyBorder="1" applyAlignment="1" applyProtection="1">
      <alignment horizontal="right" indent="1"/>
      <protection locked="0"/>
    </xf>
    <xf numFmtId="3" fontId="0" fillId="33" borderId="46" xfId="0" applyNumberFormat="1" applyFont="1" applyFill="1" applyBorder="1" applyAlignment="1" applyProtection="1">
      <alignment horizontal="right" indent="1"/>
      <protection locked="0"/>
    </xf>
    <xf numFmtId="3" fontId="2" fillId="33" borderId="67" xfId="0" applyNumberFormat="1" applyFont="1" applyFill="1" applyBorder="1" applyAlignment="1" applyProtection="1">
      <alignment horizontal="right" indent="1"/>
      <protection/>
    </xf>
    <xf numFmtId="3" fontId="0" fillId="33" borderId="68" xfId="0" applyNumberFormat="1" applyFont="1" applyFill="1" applyBorder="1" applyAlignment="1" applyProtection="1">
      <alignment horizontal="right" indent="1"/>
      <protection locked="0"/>
    </xf>
    <xf numFmtId="3" fontId="2" fillId="33" borderId="62" xfId="0" applyNumberFormat="1" applyFont="1" applyFill="1" applyBorder="1" applyAlignment="1" applyProtection="1">
      <alignment horizontal="right" indent="1"/>
      <protection/>
    </xf>
    <xf numFmtId="0" fontId="0" fillId="0" borderId="15" xfId="0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right" indent="1"/>
      <protection locked="0"/>
    </xf>
    <xf numFmtId="0" fontId="0" fillId="0" borderId="69" xfId="0" applyBorder="1" applyAlignment="1">
      <alignment/>
    </xf>
    <xf numFmtId="0" fontId="0" fillId="0" borderId="43" xfId="0" applyBorder="1" applyAlignment="1">
      <alignment/>
    </xf>
    <xf numFmtId="0" fontId="0" fillId="0" borderId="70" xfId="0" applyBorder="1" applyAlignment="1">
      <alignment/>
    </xf>
    <xf numFmtId="3" fontId="0" fillId="34" borderId="45" xfId="0" applyNumberFormat="1" applyFill="1" applyBorder="1" applyAlignment="1" applyProtection="1">
      <alignment/>
      <protection locked="0"/>
    </xf>
    <xf numFmtId="3" fontId="0" fillId="34" borderId="35" xfId="0" applyNumberFormat="1" applyFill="1" applyBorder="1" applyAlignment="1" applyProtection="1">
      <alignment/>
      <protection locked="0"/>
    </xf>
    <xf numFmtId="3" fontId="0" fillId="34" borderId="36" xfId="0" applyNumberFormat="1" applyFill="1" applyBorder="1" applyAlignment="1" applyProtection="1">
      <alignment/>
      <protection locked="0"/>
    </xf>
    <xf numFmtId="3" fontId="0" fillId="34" borderId="38" xfId="0" applyNumberFormat="1" applyFill="1" applyBorder="1" applyAlignment="1" applyProtection="1">
      <alignment/>
      <protection locked="0"/>
    </xf>
    <xf numFmtId="3" fontId="0" fillId="34" borderId="38" xfId="0" applyNumberFormat="1" applyFont="1" applyFill="1" applyBorder="1" applyAlignment="1" applyProtection="1">
      <alignment wrapText="1"/>
      <protection locked="0"/>
    </xf>
    <xf numFmtId="3" fontId="1" fillId="34" borderId="29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3" fontId="0" fillId="33" borderId="0" xfId="0" applyNumberFormat="1" applyFill="1" applyBorder="1" applyAlignment="1" applyProtection="1">
      <alignment horizontal="center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 indent="1"/>
      <protection locked="0"/>
    </xf>
    <xf numFmtId="3" fontId="0" fillId="34" borderId="35" xfId="0" applyNumberFormat="1" applyFont="1" applyFill="1" applyBorder="1" applyAlignment="1" applyProtection="1">
      <alignment wrapText="1"/>
      <protection locked="0"/>
    </xf>
    <xf numFmtId="2" fontId="0" fillId="34" borderId="13" xfId="0" applyNumberFormat="1" applyFill="1" applyBorder="1" applyAlignment="1" applyProtection="1">
      <alignment/>
      <protection/>
    </xf>
    <xf numFmtId="3" fontId="1" fillId="34" borderId="20" xfId="0" applyNumberFormat="1" applyFont="1" applyFill="1" applyBorder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43" xfId="0" applyNumberForma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4" fontId="0" fillId="33" borderId="42" xfId="0" applyNumberFormat="1" applyFill="1" applyBorder="1" applyAlignment="1" applyProtection="1">
      <alignment/>
      <protection locked="0"/>
    </xf>
    <xf numFmtId="3" fontId="2" fillId="33" borderId="31" xfId="0" applyNumberFormat="1" applyFont="1" applyFill="1" applyBorder="1" applyAlignment="1" applyProtection="1">
      <alignment horizontal="right" indent="1"/>
      <protection/>
    </xf>
    <xf numFmtId="3" fontId="2" fillId="33" borderId="25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3" fontId="3" fillId="33" borderId="11" xfId="0" applyNumberFormat="1" applyFont="1" applyFill="1" applyBorder="1" applyAlignment="1" applyProtection="1">
      <alignment horizontal="right" indent="1"/>
      <protection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4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4" fontId="0" fillId="33" borderId="71" xfId="0" applyNumberFormat="1" applyFill="1" applyBorder="1" applyAlignment="1" applyProtection="1">
      <alignment/>
      <protection locked="0"/>
    </xf>
    <xf numFmtId="4" fontId="12" fillId="33" borderId="0" xfId="0" applyNumberFormat="1" applyFont="1" applyFill="1" applyBorder="1" applyAlignment="1" applyProtection="1">
      <alignment horizontal="center" vertical="center"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33" fillId="33" borderId="69" xfId="0" applyNumberFormat="1" applyFont="1" applyFill="1" applyBorder="1" applyAlignment="1" applyProtection="1">
      <alignment horizontal="right" indent="1"/>
      <protection/>
    </xf>
    <xf numFmtId="3" fontId="33" fillId="33" borderId="44" xfId="0" applyNumberFormat="1" applyFont="1" applyFill="1" applyBorder="1" applyAlignment="1" applyProtection="1">
      <alignment horizontal="right" indent="1"/>
      <protection/>
    </xf>
    <xf numFmtId="3" fontId="2" fillId="33" borderId="70" xfId="0" applyNumberFormat="1" applyFont="1" applyFill="1" applyBorder="1" applyAlignment="1" applyProtection="1">
      <alignment horizontal="right" indent="1"/>
      <protection/>
    </xf>
    <xf numFmtId="3" fontId="2" fillId="33" borderId="70" xfId="0" applyNumberFormat="1" applyFont="1" applyFill="1" applyBorder="1" applyAlignment="1" applyProtection="1">
      <alignment horizontal="right" indent="1"/>
      <protection/>
    </xf>
    <xf numFmtId="3" fontId="2" fillId="33" borderId="47" xfId="0" applyNumberFormat="1" applyFont="1" applyFill="1" applyBorder="1" applyAlignment="1" applyProtection="1">
      <alignment horizontal="right" indent="1"/>
      <protection/>
    </xf>
    <xf numFmtId="3" fontId="33" fillId="33" borderId="18" xfId="0" applyNumberFormat="1" applyFont="1" applyFill="1" applyBorder="1" applyAlignment="1" applyProtection="1">
      <alignment horizontal="right" indent="1"/>
      <protection/>
    </xf>
    <xf numFmtId="3" fontId="2" fillId="33" borderId="44" xfId="0" applyNumberFormat="1" applyFont="1" applyFill="1" applyBorder="1" applyAlignment="1" applyProtection="1">
      <alignment horizontal="right" indent="1"/>
      <protection/>
    </xf>
    <xf numFmtId="3" fontId="33" fillId="33" borderId="42" xfId="0" applyNumberFormat="1" applyFont="1" applyFill="1" applyBorder="1" applyAlignment="1" applyProtection="1">
      <alignment horizontal="right" indent="1"/>
      <protection/>
    </xf>
    <xf numFmtId="3" fontId="2" fillId="33" borderId="72" xfId="0" applyNumberFormat="1" applyFont="1" applyFill="1" applyBorder="1" applyAlignment="1" applyProtection="1">
      <alignment horizontal="right" indent="1"/>
      <protection/>
    </xf>
    <xf numFmtId="3" fontId="2" fillId="33" borderId="64" xfId="0" applyNumberFormat="1" applyFont="1" applyFill="1" applyBorder="1" applyAlignment="1" applyProtection="1">
      <alignment horizontal="right" indent="1"/>
      <protection/>
    </xf>
    <xf numFmtId="3" fontId="2" fillId="33" borderId="69" xfId="0" applyNumberFormat="1" applyFont="1" applyFill="1" applyBorder="1" applyAlignment="1" applyProtection="1">
      <alignment horizontal="right" indent="1"/>
      <protection/>
    </xf>
    <xf numFmtId="3" fontId="2" fillId="33" borderId="32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34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0" fontId="26" fillId="33" borderId="0" xfId="0" applyFont="1" applyFill="1" applyBorder="1" applyAlignment="1">
      <alignment/>
    </xf>
    <xf numFmtId="0" fontId="34" fillId="33" borderId="0" xfId="0" applyFont="1" applyFill="1" applyAlignment="1">
      <alignment horizontal="left" vertical="center" wrapText="1"/>
    </xf>
    <xf numFmtId="0" fontId="3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indent="1"/>
    </xf>
    <xf numFmtId="0" fontId="9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49" fontId="26" fillId="33" borderId="73" xfId="0" applyNumberFormat="1" applyFont="1" applyFill="1" applyBorder="1" applyAlignment="1">
      <alignment horizontal="left" vertical="center" indent="1"/>
    </xf>
    <xf numFmtId="0" fontId="4" fillId="33" borderId="73" xfId="0" applyFont="1" applyFill="1" applyBorder="1" applyAlignment="1">
      <alignment horizontal="left" vertical="center" indent="1"/>
    </xf>
    <xf numFmtId="0" fontId="26" fillId="33" borderId="73" xfId="0" applyFont="1" applyFill="1" applyBorder="1" applyAlignment="1">
      <alignment horizontal="left" vertical="center" indent="1"/>
    </xf>
    <xf numFmtId="0" fontId="6" fillId="33" borderId="73" xfId="0" applyFont="1" applyFill="1" applyBorder="1" applyAlignment="1">
      <alignment horizontal="left" vertical="center" indent="1"/>
    </xf>
    <xf numFmtId="3" fontId="7" fillId="33" borderId="0" xfId="0" applyNumberFormat="1" applyFont="1" applyFill="1" applyBorder="1" applyAlignment="1" applyProtection="1">
      <alignment horizontal="right" indent="1"/>
      <protection/>
    </xf>
    <xf numFmtId="3" fontId="33" fillId="33" borderId="0" xfId="0" applyNumberFormat="1" applyFont="1" applyFill="1" applyBorder="1" applyAlignment="1" applyProtection="1">
      <alignment horizontal="right" indent="1"/>
      <protection/>
    </xf>
    <xf numFmtId="3" fontId="1" fillId="33" borderId="0" xfId="0" applyNumberFormat="1" applyFont="1" applyFill="1" applyBorder="1" applyAlignment="1" applyProtection="1">
      <alignment horizontal="right" indent="1"/>
      <protection/>
    </xf>
    <xf numFmtId="0" fontId="1" fillId="33" borderId="0" xfId="0" applyFont="1" applyFill="1" applyBorder="1" applyAlignment="1" applyProtection="1">
      <alignment horizontal="right" indent="1"/>
      <protection/>
    </xf>
    <xf numFmtId="3" fontId="16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right" vertical="center" indent="2"/>
      <protection locked="0"/>
    </xf>
    <xf numFmtId="3" fontId="0" fillId="33" borderId="18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35" fillId="33" borderId="74" xfId="0" applyFont="1" applyFill="1" applyBorder="1" applyAlignment="1">
      <alignment horizontal="left" vertical="center" wrapText="1"/>
    </xf>
    <xf numFmtId="4" fontId="0" fillId="33" borderId="0" xfId="0" applyNumberFormat="1" applyFont="1" applyFill="1" applyBorder="1" applyAlignment="1" applyProtection="1">
      <alignment horizontal="centerContinuous" vertic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justify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center"/>
      <protection locked="0"/>
    </xf>
    <xf numFmtId="172" fontId="6" fillId="33" borderId="0" xfId="0" applyNumberFormat="1" applyFont="1" applyFill="1" applyBorder="1" applyAlignment="1" applyProtection="1">
      <alignment horizontal="centerContinuous" vertic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72" fontId="0" fillId="33" borderId="0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Border="1" applyAlignment="1" applyProtection="1">
      <alignment/>
      <protection locked="0"/>
    </xf>
    <xf numFmtId="4" fontId="6" fillId="33" borderId="39" xfId="0" applyNumberFormat="1" applyFont="1" applyFill="1" applyBorder="1" applyAlignment="1" applyProtection="1">
      <alignment horizontal="center"/>
      <protection locked="0"/>
    </xf>
    <xf numFmtId="3" fontId="0" fillId="33" borderId="32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36" xfId="0" applyNumberFormat="1" applyFont="1" applyFill="1" applyBorder="1" applyAlignment="1" applyProtection="1">
      <alignment horizontal="right" indent="1"/>
      <protection/>
    </xf>
    <xf numFmtId="3" fontId="0" fillId="33" borderId="37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1" fillId="33" borderId="39" xfId="0" applyNumberFormat="1" applyFont="1" applyFill="1" applyBorder="1" applyAlignment="1" applyProtection="1">
      <alignment horizontal="right" indent="1"/>
      <protection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4" fontId="0" fillId="33" borderId="0" xfId="0" applyNumberFormat="1" applyFill="1" applyBorder="1" applyAlignment="1" applyProtection="1">
      <alignment horizontal="centerContinuous" vertical="center"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9" fillId="33" borderId="0" xfId="0" applyNumberFormat="1" applyFont="1" applyFill="1" applyBorder="1" applyAlignment="1" applyProtection="1">
      <alignment horizontal="justify" vertical="top" wrapText="1"/>
      <protection locked="0"/>
    </xf>
    <xf numFmtId="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9" xfId="0" applyNumberFormat="1" applyFont="1" applyFill="1" applyBorder="1" applyAlignment="1" applyProtection="1">
      <alignment horizontal="centerContinuous" vertical="center"/>
      <protection locked="0"/>
    </xf>
    <xf numFmtId="3" fontId="1" fillId="33" borderId="29" xfId="0" applyNumberFormat="1" applyFont="1" applyFill="1" applyBorder="1" applyAlignment="1" applyProtection="1">
      <alignment horizontal="right" indent="1"/>
      <protection/>
    </xf>
    <xf numFmtId="4" fontId="6" fillId="33" borderId="14" xfId="0" applyNumberFormat="1" applyFont="1" applyFill="1" applyBorder="1" applyAlignment="1" applyProtection="1">
      <alignment horizontal="center" vertical="center"/>
      <protection locked="0"/>
    </xf>
    <xf numFmtId="4" fontId="6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3" fontId="0" fillId="33" borderId="43" xfId="0" applyNumberFormat="1" applyFill="1" applyBorder="1" applyAlignment="1" applyProtection="1">
      <alignment horizontal="right" indent="1"/>
      <protection locked="0"/>
    </xf>
    <xf numFmtId="3" fontId="5" fillId="33" borderId="44" xfId="0" applyNumberFormat="1" applyFont="1" applyFill="1" applyBorder="1" applyAlignment="1" applyProtection="1">
      <alignment horizontal="right" indent="1"/>
      <protection locked="0"/>
    </xf>
    <xf numFmtId="3" fontId="12" fillId="33" borderId="39" xfId="0" applyNumberFormat="1" applyFont="1" applyFill="1" applyBorder="1" applyAlignment="1" applyProtection="1">
      <alignment horizontal="right" indent="1"/>
      <protection locked="0"/>
    </xf>
    <xf numFmtId="3" fontId="0" fillId="33" borderId="42" xfId="0" applyNumberFormat="1" applyFill="1" applyBorder="1" applyAlignment="1" applyProtection="1">
      <alignment horizontal="right" indent="1"/>
      <protection locked="0"/>
    </xf>
    <xf numFmtId="3" fontId="0" fillId="33" borderId="49" xfId="0" applyNumberFormat="1" applyFill="1" applyBorder="1" applyAlignment="1" applyProtection="1">
      <alignment horizontal="right" indent="1"/>
      <protection locked="0"/>
    </xf>
    <xf numFmtId="3" fontId="0" fillId="33" borderId="54" xfId="0" applyNumberFormat="1" applyFill="1" applyBorder="1" applyAlignment="1" applyProtection="1">
      <alignment horizontal="right" indent="1"/>
      <protection locked="0"/>
    </xf>
    <xf numFmtId="3" fontId="1" fillId="33" borderId="19" xfId="0" applyNumberFormat="1" applyFont="1" applyFill="1" applyBorder="1" applyAlignment="1" applyProtection="1">
      <alignment horizontal="right" indent="1"/>
      <protection locked="0"/>
    </xf>
    <xf numFmtId="3" fontId="0" fillId="33" borderId="13" xfId="0" applyNumberFormat="1" applyFill="1" applyBorder="1" applyAlignment="1" applyProtection="1">
      <alignment horizontal="right" indent="1"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4" fontId="0" fillId="33" borderId="20" xfId="0" applyNumberFormat="1" applyFill="1" applyBorder="1" applyAlignment="1" applyProtection="1">
      <alignment horizontal="center"/>
      <protection locked="0"/>
    </xf>
    <xf numFmtId="4" fontId="6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172" fontId="27" fillId="33" borderId="39" xfId="0" applyNumberFormat="1" applyFont="1" applyFill="1" applyBorder="1" applyAlignment="1" applyProtection="1">
      <alignment horizontal="left"/>
      <protection locked="0"/>
    </xf>
    <xf numFmtId="3" fontId="10" fillId="33" borderId="5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3" fontId="0" fillId="33" borderId="49" xfId="0" applyNumberFormat="1" applyFont="1" applyFill="1" applyBorder="1" applyAlignment="1" applyProtection="1">
      <alignment horizontal="right" vertical="center" indent="1"/>
      <protection locked="0"/>
    </xf>
    <xf numFmtId="3" fontId="10" fillId="33" borderId="31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6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25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5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/>
      <protection locked="0"/>
    </xf>
    <xf numFmtId="3" fontId="10" fillId="33" borderId="75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48" xfId="0" applyNumberFormat="1" applyFont="1" applyFill="1" applyBorder="1" applyAlignment="1" applyProtection="1">
      <alignment horizontal="right" vertical="center" indent="1"/>
      <protection locked="0"/>
    </xf>
    <xf numFmtId="3" fontId="10" fillId="33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7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0" fillId="33" borderId="3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 applyProtection="1">
      <alignment horizontal="right" indent="1"/>
      <protection locked="0"/>
    </xf>
    <xf numFmtId="0" fontId="0" fillId="33" borderId="65" xfId="0" applyFont="1" applyFill="1" applyBorder="1" applyAlignment="1" applyProtection="1">
      <alignment horizontal="right" indent="1"/>
      <protection locked="0"/>
    </xf>
    <xf numFmtId="0" fontId="0" fillId="33" borderId="62" xfId="0" applyFont="1" applyFill="1" applyBorder="1" applyAlignment="1" applyProtection="1">
      <alignment horizontal="right" indent="1"/>
      <protection locked="0"/>
    </xf>
    <xf numFmtId="0" fontId="1" fillId="33" borderId="60" xfId="0" applyFont="1" applyFill="1" applyBorder="1" applyAlignment="1" applyProtection="1">
      <alignment horizontal="right" indent="1"/>
      <protection/>
    </xf>
    <xf numFmtId="0" fontId="10" fillId="33" borderId="20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 applyProtection="1">
      <alignment horizontal="right" indent="1"/>
      <protection locked="0"/>
    </xf>
    <xf numFmtId="0" fontId="0" fillId="33" borderId="35" xfId="0" applyFont="1" applyFill="1" applyBorder="1" applyAlignment="1" applyProtection="1">
      <alignment horizontal="right" indent="1"/>
      <protection locked="0"/>
    </xf>
    <xf numFmtId="0" fontId="0" fillId="33" borderId="26" xfId="0" applyFont="1" applyFill="1" applyBorder="1" applyAlignment="1" applyProtection="1">
      <alignment horizontal="right" indent="1"/>
      <protection locked="0"/>
    </xf>
    <xf numFmtId="0" fontId="0" fillId="33" borderId="36" xfId="0" applyFont="1" applyFill="1" applyBorder="1" applyAlignment="1" applyProtection="1">
      <alignment horizontal="right" indent="1"/>
      <protection locked="0"/>
    </xf>
    <xf numFmtId="0" fontId="0" fillId="33" borderId="37" xfId="0" applyFont="1" applyFill="1" applyBorder="1" applyAlignment="1" applyProtection="1">
      <alignment horizontal="right" indent="1"/>
      <protection locked="0"/>
    </xf>
    <xf numFmtId="0" fontId="0" fillId="33" borderId="38" xfId="0" applyFont="1" applyFill="1" applyBorder="1" applyAlignment="1" applyProtection="1">
      <alignment horizontal="right" indent="1"/>
      <protection locked="0"/>
    </xf>
    <xf numFmtId="0" fontId="10" fillId="33" borderId="19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 applyProtection="1">
      <alignment horizontal="right" indent="1"/>
      <protection locked="0"/>
    </xf>
    <xf numFmtId="0" fontId="0" fillId="33" borderId="49" xfId="0" applyFont="1" applyFill="1" applyBorder="1" applyAlignment="1" applyProtection="1">
      <alignment horizontal="right" indent="1"/>
      <protection locked="0"/>
    </xf>
    <xf numFmtId="0" fontId="0" fillId="33" borderId="54" xfId="0" applyFont="1" applyFill="1" applyBorder="1" applyAlignment="1" applyProtection="1">
      <alignment horizontal="right" indent="1"/>
      <protection locked="0"/>
    </xf>
    <xf numFmtId="0" fontId="0" fillId="33" borderId="27" xfId="0" applyFill="1" applyBorder="1" applyAlignment="1" applyProtection="1">
      <alignment horizontal="right" indent="1"/>
      <protection locked="0"/>
    </xf>
    <xf numFmtId="0" fontId="0" fillId="33" borderId="65" xfId="0" applyFill="1" applyBorder="1" applyAlignment="1" applyProtection="1">
      <alignment horizontal="right" indent="1"/>
      <protection locked="0"/>
    </xf>
    <xf numFmtId="0" fontId="10" fillId="33" borderId="65" xfId="0" applyFont="1" applyFill="1" applyBorder="1" applyAlignment="1" applyProtection="1">
      <alignment horizontal="right" indent="1"/>
      <protection locked="0"/>
    </xf>
    <xf numFmtId="0" fontId="0" fillId="33" borderId="62" xfId="0" applyFill="1" applyBorder="1" applyAlignment="1" applyProtection="1">
      <alignment horizontal="right" indent="1"/>
      <protection locked="0"/>
    </xf>
    <xf numFmtId="0" fontId="0" fillId="33" borderId="33" xfId="0" applyFill="1" applyBorder="1" applyAlignment="1" applyProtection="1">
      <alignment horizontal="right" indent="1"/>
      <protection locked="0"/>
    </xf>
    <xf numFmtId="0" fontId="0" fillId="33" borderId="26" xfId="0" applyFill="1" applyBorder="1" applyAlignment="1" applyProtection="1">
      <alignment horizontal="right" indent="1"/>
      <protection locked="0"/>
    </xf>
    <xf numFmtId="0" fontId="0" fillId="33" borderId="37" xfId="0" applyFill="1" applyBorder="1" applyAlignment="1" applyProtection="1">
      <alignment horizontal="right" indent="1"/>
      <protection locked="0"/>
    </xf>
    <xf numFmtId="0" fontId="95" fillId="33" borderId="0" xfId="0" applyFont="1" applyFill="1" applyAlignment="1">
      <alignment/>
    </xf>
    <xf numFmtId="0" fontId="4" fillId="33" borderId="73" xfId="0" applyFont="1" applyFill="1" applyBorder="1" applyAlignment="1">
      <alignment/>
    </xf>
    <xf numFmtId="0" fontId="4" fillId="35" borderId="0" xfId="0" applyFont="1" applyFill="1" applyAlignment="1">
      <alignment horizontal="left" vertical="center" wrapText="1"/>
    </xf>
    <xf numFmtId="3" fontId="10" fillId="33" borderId="5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2" fillId="33" borderId="56" xfId="0" applyNumberFormat="1" applyFont="1" applyFill="1" applyBorder="1" applyAlignment="1" applyProtection="1">
      <alignment horizontal="right" indent="1"/>
      <protection locked="0"/>
    </xf>
    <xf numFmtId="3" fontId="2" fillId="33" borderId="30" xfId="0" applyNumberFormat="1" applyFont="1" applyFill="1" applyBorder="1" applyAlignment="1" applyProtection="1">
      <alignment horizontal="right" indent="1"/>
      <protection locked="0"/>
    </xf>
    <xf numFmtId="3" fontId="2" fillId="33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0" fillId="35" borderId="17" xfId="0" applyNumberFormat="1" applyFont="1" applyFill="1" applyBorder="1" applyAlignment="1" applyProtection="1">
      <alignment/>
      <protection locked="0"/>
    </xf>
    <xf numFmtId="3" fontId="1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1" fillId="35" borderId="40" xfId="0" applyNumberFormat="1" applyFont="1" applyFill="1" applyBorder="1" applyAlignment="1" applyProtection="1">
      <alignment horizontal="right" indent="1"/>
      <protection/>
    </xf>
    <xf numFmtId="3" fontId="0" fillId="35" borderId="56" xfId="0" applyNumberFormat="1" applyFont="1" applyFill="1" applyBorder="1" applyAlignment="1" applyProtection="1">
      <alignment/>
      <protection locked="0"/>
    </xf>
    <xf numFmtId="3" fontId="0" fillId="35" borderId="34" xfId="0" applyNumberFormat="1" applyFont="1" applyFill="1" applyBorder="1" applyAlignment="1" applyProtection="1">
      <alignment/>
      <protection locked="0"/>
    </xf>
    <xf numFmtId="3" fontId="0" fillId="33" borderId="54" xfId="0" applyNumberFormat="1" applyFont="1" applyFill="1" applyBorder="1" applyAlignment="1" applyProtection="1">
      <alignment horizontal="right" vertical="center" indent="1"/>
      <protection locked="0"/>
    </xf>
    <xf numFmtId="3" fontId="1" fillId="33" borderId="34" xfId="0" applyNumberFormat="1" applyFont="1" applyFill="1" applyBorder="1" applyAlignment="1" applyProtection="1">
      <alignment horizontal="right" indent="1"/>
      <protection locked="0"/>
    </xf>
    <xf numFmtId="3" fontId="1" fillId="33" borderId="35" xfId="0" applyNumberFormat="1" applyFont="1" applyFill="1" applyBorder="1" applyAlignment="1" applyProtection="1">
      <alignment horizontal="right" indent="1"/>
      <protection locked="0"/>
    </xf>
    <xf numFmtId="3" fontId="1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>
      <alignment/>
    </xf>
    <xf numFmtId="4" fontId="6" fillId="33" borderId="76" xfId="0" applyNumberFormat="1" applyFont="1" applyFill="1" applyBorder="1" applyAlignment="1" applyProtection="1">
      <alignment horizontal="center"/>
      <protection locked="0"/>
    </xf>
    <xf numFmtId="4" fontId="6" fillId="33" borderId="52" xfId="0" applyNumberFormat="1" applyFont="1" applyFill="1" applyBorder="1" applyAlignment="1" applyProtection="1">
      <alignment horizontal="center"/>
      <protection locked="0"/>
    </xf>
    <xf numFmtId="3" fontId="0" fillId="33" borderId="15" xfId="0" applyNumberFormat="1" applyFont="1" applyFill="1" applyBorder="1" applyAlignment="1" applyProtection="1">
      <alignment horizontal="right" indent="1"/>
      <protection locked="0"/>
    </xf>
    <xf numFmtId="3" fontId="0" fillId="33" borderId="11" xfId="0" applyNumberFormat="1" applyFont="1" applyFill="1" applyBorder="1" applyAlignment="1" applyProtection="1">
      <alignment horizontal="right" indent="1"/>
      <protection locked="0"/>
    </xf>
    <xf numFmtId="3" fontId="0" fillId="33" borderId="16" xfId="0" applyNumberFormat="1" applyFont="1" applyFill="1" applyBorder="1" applyAlignment="1" applyProtection="1">
      <alignment horizontal="right" indent="1"/>
      <protection locked="0"/>
    </xf>
    <xf numFmtId="3" fontId="96" fillId="33" borderId="0" xfId="0" applyNumberFormat="1" applyFont="1" applyFill="1" applyAlignment="1" applyProtection="1">
      <alignment/>
      <protection locked="0"/>
    </xf>
    <xf numFmtId="3" fontId="6" fillId="33" borderId="49" xfId="0" applyNumberFormat="1" applyFont="1" applyFill="1" applyBorder="1" applyAlignment="1" applyProtection="1">
      <alignment horizontal="right" indent="1"/>
      <protection locked="0"/>
    </xf>
    <xf numFmtId="3" fontId="12" fillId="33" borderId="10" xfId="0" applyNumberFormat="1" applyFont="1" applyFill="1" applyBorder="1" applyAlignment="1" applyProtection="1">
      <alignment horizontal="right" indent="1"/>
      <protection locked="0"/>
    </xf>
    <xf numFmtId="0" fontId="0" fillId="35" borderId="0" xfId="0" applyFill="1" applyAlignment="1">
      <alignment horizontal="center"/>
    </xf>
    <xf numFmtId="4" fontId="0" fillId="35" borderId="0" xfId="0" applyNumberFormat="1" applyFill="1" applyAlignment="1">
      <alignment horizontal="center"/>
    </xf>
    <xf numFmtId="3" fontId="0" fillId="33" borderId="56" xfId="0" applyNumberFormat="1" applyFont="1" applyFill="1" applyBorder="1" applyAlignment="1" applyProtection="1">
      <alignment horizontal="right" indent="1"/>
      <protection locked="0"/>
    </xf>
    <xf numFmtId="4" fontId="0" fillId="33" borderId="48" xfId="0" applyNumberFormat="1" applyFill="1" applyBorder="1" applyAlignment="1" applyProtection="1">
      <alignment horizontal="right" indent="1"/>
      <protection locked="0"/>
    </xf>
    <xf numFmtId="3" fontId="0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55" xfId="0" applyNumberFormat="1" applyFont="1" applyFill="1" applyBorder="1" applyAlignment="1" applyProtection="1">
      <alignment horizontal="right" indent="1"/>
      <protection locked="0"/>
    </xf>
    <xf numFmtId="3" fontId="0" fillId="33" borderId="50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0" fillId="33" borderId="18" xfId="0" applyNumberFormat="1" applyFill="1" applyBorder="1" applyAlignment="1" applyProtection="1">
      <alignment vertical="center" wrapText="1"/>
      <protection locked="0"/>
    </xf>
    <xf numFmtId="3" fontId="3" fillId="33" borderId="20" xfId="0" applyNumberFormat="1" applyFont="1" applyFill="1" applyBorder="1" applyAlignment="1" applyProtection="1">
      <alignment horizontal="right" indent="1"/>
      <protection/>
    </xf>
    <xf numFmtId="3" fontId="2" fillId="33" borderId="27" xfId="0" applyNumberFormat="1" applyFont="1" applyFill="1" applyBorder="1" applyAlignment="1" applyProtection="1">
      <alignment horizontal="right" indent="1"/>
      <protection/>
    </xf>
    <xf numFmtId="3" fontId="2" fillId="33" borderId="65" xfId="0" applyNumberFormat="1" applyFont="1" applyFill="1" applyBorder="1" applyAlignment="1" applyProtection="1">
      <alignment horizontal="right" indent="1"/>
      <protection/>
    </xf>
    <xf numFmtId="3" fontId="3" fillId="33" borderId="13" xfId="0" applyNumberFormat="1" applyFont="1" applyFill="1" applyBorder="1" applyAlignment="1" applyProtection="1">
      <alignment horizontal="right" indent="1"/>
      <protection/>
    </xf>
    <xf numFmtId="3" fontId="3" fillId="33" borderId="60" xfId="0" applyNumberFormat="1" applyFont="1" applyFill="1" applyBorder="1" applyAlignment="1" applyProtection="1">
      <alignment horizontal="right" indent="1"/>
      <protection/>
    </xf>
    <xf numFmtId="3" fontId="3" fillId="33" borderId="40" xfId="0" applyNumberFormat="1" applyFont="1" applyFill="1" applyBorder="1" applyAlignment="1" applyProtection="1">
      <alignment horizontal="right" indent="1"/>
      <protection/>
    </xf>
    <xf numFmtId="3" fontId="0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67" xfId="0" applyNumberFormat="1" applyFont="1" applyFill="1" applyBorder="1" applyAlignment="1" applyProtection="1">
      <alignment horizontal="right" indent="1"/>
      <protection/>
    </xf>
    <xf numFmtId="3" fontId="3" fillId="33" borderId="16" xfId="0" applyNumberFormat="1" applyFont="1" applyFill="1" applyBorder="1" applyAlignment="1" applyProtection="1">
      <alignment horizontal="right" indent="1"/>
      <protection/>
    </xf>
    <xf numFmtId="3" fontId="3" fillId="33" borderId="53" xfId="0" applyNumberFormat="1" applyFont="1" applyFill="1" applyBorder="1" applyAlignment="1" applyProtection="1">
      <alignment horizontal="right" indent="1"/>
      <protection/>
    </xf>
    <xf numFmtId="3" fontId="1" fillId="33" borderId="71" xfId="0" applyNumberFormat="1" applyFont="1" applyFill="1" applyBorder="1" applyAlignment="1" applyProtection="1">
      <alignment horizontal="right" indent="1"/>
      <protection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 horizontal="left" vertical="center" indent="2"/>
      <protection locked="0"/>
    </xf>
    <xf numFmtId="3" fontId="5" fillId="33" borderId="15" xfId="0" applyNumberFormat="1" applyFont="1" applyFill="1" applyBorder="1" applyAlignment="1" applyProtection="1">
      <alignment horizontal="left"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3" fontId="33" fillId="33" borderId="25" xfId="0" applyNumberFormat="1" applyFont="1" applyFill="1" applyBorder="1" applyAlignment="1" applyProtection="1">
      <alignment horizontal="right" indent="1"/>
      <protection/>
    </xf>
    <xf numFmtId="3" fontId="33" fillId="33" borderId="31" xfId="0" applyNumberFormat="1" applyFont="1" applyFill="1" applyBorder="1" applyAlignment="1" applyProtection="1">
      <alignment horizontal="right" indent="1"/>
      <protection/>
    </xf>
    <xf numFmtId="3" fontId="33" fillId="33" borderId="75" xfId="0" applyNumberFormat="1" applyFont="1" applyFill="1" applyBorder="1" applyAlignment="1" applyProtection="1">
      <alignment horizontal="right" indent="1"/>
      <protection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1" fillId="33" borderId="12" xfId="0" applyNumberFormat="1" applyFont="1" applyFill="1" applyBorder="1" applyAlignment="1" applyProtection="1">
      <alignment horizontal="right" indent="1"/>
      <protection locked="0"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48" xfId="0" applyNumberFormat="1" applyFill="1" applyBorder="1" applyAlignment="1" applyProtection="1">
      <alignment horizontal="right" indent="1"/>
      <protection locked="0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 vertical="center" wrapText="1"/>
    </xf>
    <xf numFmtId="0" fontId="0" fillId="35" borderId="0" xfId="0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9" fillId="35" borderId="17" xfId="0" applyFont="1" applyFill="1" applyBorder="1" applyAlignment="1">
      <alignment horizontal="right" vertical="top" wrapText="1" indent="1"/>
    </xf>
    <xf numFmtId="0" fontId="29" fillId="35" borderId="17" xfId="0" applyFont="1" applyFill="1" applyBorder="1" applyAlignment="1">
      <alignment horizontal="right" vertical="center" wrapText="1" indent="1"/>
    </xf>
    <xf numFmtId="3" fontId="29" fillId="35" borderId="17" xfId="0" applyNumberFormat="1" applyFont="1" applyFill="1" applyBorder="1" applyAlignment="1">
      <alignment horizontal="right" vertical="top" wrapText="1" indent="1"/>
    </xf>
    <xf numFmtId="4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8" xfId="0" applyNumberFormat="1" applyFont="1" applyFill="1" applyBorder="1" applyAlignment="1" applyProtection="1">
      <alignment vertical="center"/>
      <protection locked="0"/>
    </xf>
    <xf numFmtId="4" fontId="0" fillId="33" borderId="0" xfId="0" applyNumberFormat="1" applyFont="1" applyFill="1" applyBorder="1" applyAlignment="1" applyProtection="1">
      <alignment vertical="center"/>
      <protection locked="0"/>
    </xf>
    <xf numFmtId="3" fontId="2" fillId="33" borderId="53" xfId="0" applyNumberFormat="1" applyFont="1" applyFill="1" applyBorder="1" applyAlignment="1" applyProtection="1">
      <alignment horizontal="center"/>
      <protection locked="0"/>
    </xf>
    <xf numFmtId="3" fontId="2" fillId="33" borderId="77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" fillId="33" borderId="16" xfId="0" applyNumberFormat="1" applyFont="1" applyFill="1" applyBorder="1" applyAlignment="1" applyProtection="1">
      <alignment horizontal="right" indent="1"/>
      <protection locked="0"/>
    </xf>
    <xf numFmtId="3" fontId="97" fillId="33" borderId="42" xfId="0" applyNumberFormat="1" applyFont="1" applyFill="1" applyBorder="1" applyAlignment="1" applyProtection="1">
      <alignment horizontal="right" indent="1"/>
      <protection/>
    </xf>
    <xf numFmtId="3" fontId="1" fillId="33" borderId="53" xfId="0" applyNumberFormat="1" applyFont="1" applyFill="1" applyBorder="1" applyAlignment="1" applyProtection="1">
      <alignment horizontal="right" indent="1"/>
      <protection locked="0"/>
    </xf>
    <xf numFmtId="3" fontId="0" fillId="33" borderId="18" xfId="0" applyNumberFormat="1" applyFont="1" applyFill="1" applyBorder="1" applyAlignment="1" applyProtection="1">
      <alignment horizontal="left"/>
      <protection locked="0"/>
    </xf>
    <xf numFmtId="3" fontId="1" fillId="33" borderId="11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Alignment="1" applyProtection="1">
      <alignment horizontal="left" vertical="center" wrapText="1"/>
      <protection locked="0"/>
    </xf>
    <xf numFmtId="3" fontId="0" fillId="33" borderId="57" xfId="0" applyNumberFormat="1" applyFont="1" applyFill="1" applyBorder="1" applyAlignment="1" applyProtection="1">
      <alignment horizontal="left" vertical="center"/>
      <protection locked="0"/>
    </xf>
    <xf numFmtId="3" fontId="0" fillId="33" borderId="0" xfId="0" applyNumberFormat="1" applyFont="1" applyFill="1" applyBorder="1" applyAlignment="1" applyProtection="1">
      <alignment horizontal="left" vertical="center"/>
      <protection locked="0"/>
    </xf>
    <xf numFmtId="3" fontId="0" fillId="33" borderId="13" xfId="0" applyNumberFormat="1" applyFont="1" applyFill="1" applyBorder="1" applyAlignment="1" applyProtection="1">
      <alignment horizontal="left"/>
      <protection locked="0"/>
    </xf>
    <xf numFmtId="3" fontId="0" fillId="33" borderId="12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3" borderId="43" xfId="0" applyNumberFormat="1" applyFont="1" applyFill="1" applyBorder="1" applyAlignment="1" applyProtection="1">
      <alignment horizontal="left"/>
      <protection locked="0"/>
    </xf>
    <xf numFmtId="3" fontId="0" fillId="33" borderId="33" xfId="0" applyNumberFormat="1" applyFont="1" applyFill="1" applyBorder="1" applyAlignment="1" applyProtection="1">
      <alignment horizontal="right" vertical="center" indent="1"/>
      <protection locked="0"/>
    </xf>
    <xf numFmtId="3" fontId="0" fillId="35" borderId="34" xfId="0" applyNumberFormat="1" applyFont="1" applyFill="1" applyBorder="1" applyAlignment="1" applyProtection="1">
      <alignment/>
      <protection locked="0"/>
    </xf>
    <xf numFmtId="3" fontId="0" fillId="33" borderId="42" xfId="0" applyNumberFormat="1" applyFont="1" applyFill="1" applyBorder="1" applyAlignment="1" applyProtection="1">
      <alignment horizontal="left"/>
      <protection locked="0"/>
    </xf>
    <xf numFmtId="3" fontId="0" fillId="33" borderId="26" xfId="0" applyNumberFormat="1" applyFont="1" applyFill="1" applyBorder="1" applyAlignment="1" applyProtection="1">
      <alignment horizontal="right" vertical="center" indent="1"/>
      <protection locked="0"/>
    </xf>
    <xf numFmtId="3" fontId="0" fillId="35" borderId="17" xfId="0" applyNumberFormat="1" applyFont="1" applyFill="1" applyBorder="1" applyAlignment="1" applyProtection="1">
      <alignment/>
      <protection locked="0"/>
    </xf>
    <xf numFmtId="3" fontId="0" fillId="33" borderId="37" xfId="0" applyNumberFormat="1" applyFont="1" applyFill="1" applyBorder="1" applyAlignment="1" applyProtection="1">
      <alignment horizontal="right" vertical="center" indent="1"/>
      <protection locked="0"/>
    </xf>
    <xf numFmtId="3" fontId="0" fillId="35" borderId="56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2" fillId="33" borderId="18" xfId="0" applyNumberFormat="1" applyFont="1" applyFill="1" applyBorder="1" applyAlignment="1" applyProtection="1">
      <alignment vertical="center"/>
      <protection locked="0"/>
    </xf>
    <xf numFmtId="3" fontId="6" fillId="33" borderId="18" xfId="0" applyNumberFormat="1" applyFont="1" applyFill="1" applyBorder="1" applyAlignment="1" applyProtection="1">
      <alignment vertical="center" wrapText="1"/>
      <protection locked="0"/>
    </xf>
    <xf numFmtId="3" fontId="6" fillId="33" borderId="0" xfId="0" applyNumberFormat="1" applyFont="1" applyFill="1" applyBorder="1" applyAlignment="1" applyProtection="1">
      <alignment vertical="center" wrapText="1"/>
      <protection locked="0"/>
    </xf>
    <xf numFmtId="3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8" xfId="0" applyNumberFormat="1" applyFont="1" applyFill="1" applyBorder="1" applyAlignment="1" applyProtection="1">
      <alignment horizontal="right" indent="1"/>
      <protection locked="0"/>
    </xf>
    <xf numFmtId="3" fontId="1" fillId="33" borderId="18" xfId="0" applyNumberFormat="1" applyFont="1" applyFill="1" applyBorder="1" applyAlignment="1" applyProtection="1">
      <alignment horizontal="right" indent="1"/>
      <protection/>
    </xf>
    <xf numFmtId="3" fontId="17" fillId="33" borderId="42" xfId="0" applyNumberFormat="1" applyFont="1" applyFill="1" applyBorder="1" applyAlignment="1" applyProtection="1">
      <alignment horizontal="left" indent="1"/>
      <protection locked="0"/>
    </xf>
    <xf numFmtId="3" fontId="17" fillId="33" borderId="69" xfId="0" applyNumberFormat="1" applyFont="1" applyFill="1" applyBorder="1" applyAlignment="1" applyProtection="1">
      <alignment horizontal="left" indent="1"/>
      <protection locked="0"/>
    </xf>
    <xf numFmtId="3" fontId="17" fillId="33" borderId="44" xfId="0" applyNumberFormat="1" applyFont="1" applyFill="1" applyBorder="1" applyAlignment="1" applyProtection="1">
      <alignment horizontal="left" indent="1"/>
      <protection locked="0"/>
    </xf>
    <xf numFmtId="3" fontId="49" fillId="33" borderId="70" xfId="0" applyNumberFormat="1" applyFont="1" applyFill="1" applyBorder="1" applyAlignment="1" applyProtection="1">
      <alignment horizontal="left" indent="1"/>
      <protection locked="0"/>
    </xf>
    <xf numFmtId="3" fontId="17" fillId="33" borderId="15" xfId="0" applyNumberFormat="1" applyFont="1" applyFill="1" applyBorder="1" applyAlignment="1" applyProtection="1">
      <alignment horizontal="left" indent="1"/>
      <protection locked="0"/>
    </xf>
    <xf numFmtId="3" fontId="17" fillId="33" borderId="12" xfId="0" applyNumberFormat="1" applyFont="1" applyFill="1" applyBorder="1" applyAlignment="1" applyProtection="1">
      <alignment horizontal="left" indent="1"/>
      <protection locked="0"/>
    </xf>
    <xf numFmtId="3" fontId="49" fillId="33" borderId="16" xfId="0" applyNumberFormat="1" applyFont="1" applyFill="1" applyBorder="1" applyAlignment="1" applyProtection="1">
      <alignment horizontal="left" indent="1"/>
      <protection locked="0"/>
    </xf>
    <xf numFmtId="3" fontId="17" fillId="33" borderId="11" xfId="0" applyNumberFormat="1" applyFont="1" applyFill="1" applyBorder="1" applyAlignment="1" applyProtection="1">
      <alignment horizontal="left" indent="1"/>
      <protection locked="0"/>
    </xf>
    <xf numFmtId="3" fontId="49" fillId="33" borderId="16" xfId="0" applyNumberFormat="1" applyFont="1" applyFill="1" applyBorder="1" applyAlignment="1" applyProtection="1">
      <alignment horizontal="left" indent="1"/>
      <protection locked="0"/>
    </xf>
    <xf numFmtId="3" fontId="49" fillId="33" borderId="70" xfId="0" applyNumberFormat="1" applyFont="1" applyFill="1" applyBorder="1" applyAlignment="1" applyProtection="1">
      <alignment horizontal="left" indent="1"/>
      <protection locked="0"/>
    </xf>
    <xf numFmtId="3" fontId="50" fillId="33" borderId="14" xfId="0" applyNumberFormat="1" applyFont="1" applyFill="1" applyBorder="1" applyAlignment="1" applyProtection="1">
      <alignment horizontal="right" indent="1"/>
      <protection/>
    </xf>
    <xf numFmtId="3" fontId="17" fillId="33" borderId="60" xfId="0" applyNumberFormat="1" applyFont="1" applyFill="1" applyBorder="1" applyAlignment="1" applyProtection="1">
      <alignment horizontal="right" indent="1"/>
      <protection locked="0"/>
    </xf>
    <xf numFmtId="3" fontId="17" fillId="33" borderId="40" xfId="0" applyNumberFormat="1" applyFont="1" applyFill="1" applyBorder="1" applyAlignment="1" applyProtection="1">
      <alignment horizontal="right" indent="1"/>
      <protection locked="0"/>
    </xf>
    <xf numFmtId="3" fontId="17" fillId="33" borderId="51" xfId="0" applyNumberFormat="1" applyFont="1" applyFill="1" applyBorder="1" applyAlignment="1" applyProtection="1">
      <alignment horizontal="right" indent="1"/>
      <protection locked="0"/>
    </xf>
    <xf numFmtId="3" fontId="16" fillId="33" borderId="10" xfId="0" applyNumberFormat="1" applyFont="1" applyFill="1" applyBorder="1" applyAlignment="1" applyProtection="1">
      <alignment horizontal="right" indent="1"/>
      <protection/>
    </xf>
    <xf numFmtId="3" fontId="0" fillId="33" borderId="45" xfId="0" applyNumberFormat="1" applyFont="1" applyFill="1" applyBorder="1" applyAlignment="1" applyProtection="1">
      <alignment horizontal="right" indent="1"/>
      <protection/>
    </xf>
    <xf numFmtId="3" fontId="0" fillId="33" borderId="27" xfId="0" applyNumberFormat="1" applyFont="1" applyFill="1" applyBorder="1" applyAlignment="1" applyProtection="1">
      <alignment horizontal="right" indent="1"/>
      <protection locked="0"/>
    </xf>
    <xf numFmtId="3" fontId="0" fillId="33" borderId="34" xfId="0" applyNumberFormat="1" applyFont="1" applyFill="1" applyBorder="1" applyAlignment="1" applyProtection="1">
      <alignment horizontal="right" indent="1"/>
      <protection locked="0"/>
    </xf>
    <xf numFmtId="3" fontId="0" fillId="33" borderId="47" xfId="0" applyNumberFormat="1" applyFont="1" applyFill="1" applyBorder="1" applyAlignment="1" applyProtection="1">
      <alignment horizontal="right" indent="1"/>
      <protection/>
    </xf>
    <xf numFmtId="3" fontId="0" fillId="33" borderId="62" xfId="0" applyNumberFormat="1" applyFont="1" applyFill="1" applyBorder="1" applyAlignment="1" applyProtection="1">
      <alignment horizontal="right" indent="1"/>
      <protection locked="0"/>
    </xf>
    <xf numFmtId="3" fontId="0" fillId="33" borderId="30" xfId="0" applyNumberFormat="1" applyFont="1" applyFill="1" applyBorder="1" applyAlignment="1" applyProtection="1">
      <alignment horizontal="right" indent="1"/>
      <protection locked="0"/>
    </xf>
    <xf numFmtId="3" fontId="0" fillId="33" borderId="45" xfId="0" applyNumberFormat="1" applyFont="1" applyFill="1" applyBorder="1" applyAlignment="1" applyProtection="1">
      <alignment horizontal="right" indent="1"/>
      <protection locked="0"/>
    </xf>
    <xf numFmtId="3" fontId="0" fillId="33" borderId="46" xfId="0" applyNumberFormat="1" applyFont="1" applyFill="1" applyBorder="1" applyAlignment="1" applyProtection="1">
      <alignment horizontal="right" indent="1"/>
      <protection/>
    </xf>
    <xf numFmtId="3" fontId="0" fillId="33" borderId="65" xfId="0" applyNumberFormat="1" applyFont="1" applyFill="1" applyBorder="1" applyAlignment="1" applyProtection="1">
      <alignment horizontal="right" indent="1"/>
      <protection locked="0"/>
    </xf>
    <xf numFmtId="3" fontId="0" fillId="33" borderId="17" xfId="0" applyNumberFormat="1" applyFont="1" applyFill="1" applyBorder="1" applyAlignment="1" applyProtection="1">
      <alignment horizontal="right" indent="1"/>
      <protection locked="0"/>
    </xf>
    <xf numFmtId="3" fontId="0" fillId="33" borderId="46" xfId="0" applyNumberFormat="1" applyFont="1" applyFill="1" applyBorder="1" applyAlignment="1" applyProtection="1">
      <alignment horizontal="right" indent="1"/>
      <protection locked="0"/>
    </xf>
    <xf numFmtId="3" fontId="0" fillId="33" borderId="69" xfId="0" applyNumberFormat="1" applyFont="1" applyFill="1" applyBorder="1" applyAlignment="1" applyProtection="1">
      <alignment horizontal="right" indent="1"/>
      <protection/>
    </xf>
    <xf numFmtId="3" fontId="0" fillId="33" borderId="25" xfId="0" applyNumberFormat="1" applyFont="1" applyFill="1" applyBorder="1" applyAlignment="1" applyProtection="1">
      <alignment horizontal="right" indent="1"/>
      <protection locked="0"/>
    </xf>
    <xf numFmtId="3" fontId="0" fillId="33" borderId="31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/>
    </xf>
    <xf numFmtId="3" fontId="1" fillId="33" borderId="40" xfId="0" applyNumberFormat="1" applyFont="1" applyFill="1" applyBorder="1" applyAlignment="1" applyProtection="1">
      <alignment horizontal="right" indent="1"/>
      <protection/>
    </xf>
    <xf numFmtId="3" fontId="0" fillId="33" borderId="48" xfId="0" applyNumberFormat="1" applyFont="1" applyFill="1" applyBorder="1" applyAlignment="1" applyProtection="1">
      <alignment horizontal="right" indent="1"/>
      <protection locked="0"/>
    </xf>
    <xf numFmtId="3" fontId="0" fillId="33" borderId="49" xfId="0" applyNumberFormat="1" applyFont="1" applyFill="1" applyBorder="1" applyAlignment="1" applyProtection="1">
      <alignment horizontal="right" indent="1"/>
      <protection locked="0"/>
    </xf>
    <xf numFmtId="3" fontId="0" fillId="33" borderId="54" xfId="0" applyNumberFormat="1" applyFont="1" applyFill="1" applyBorder="1" applyAlignment="1" applyProtection="1">
      <alignment horizontal="right" indent="1"/>
      <protection locked="0"/>
    </xf>
    <xf numFmtId="3" fontId="0" fillId="33" borderId="55" xfId="0" applyNumberFormat="1" applyFont="1" applyFill="1" applyBorder="1" applyAlignment="1" applyProtection="1">
      <alignment horizontal="right" indent="1"/>
      <protection locked="0"/>
    </xf>
    <xf numFmtId="3" fontId="0" fillId="33" borderId="56" xfId="0" applyNumberFormat="1" applyFont="1" applyFill="1" applyBorder="1" applyAlignment="1" applyProtection="1">
      <alignment horizontal="right" indent="1"/>
      <protection locked="0"/>
    </xf>
    <xf numFmtId="3" fontId="0" fillId="33" borderId="50" xfId="0" applyNumberFormat="1" applyFont="1" applyFill="1" applyBorder="1" applyAlignment="1" applyProtection="1">
      <alignment horizontal="right" indent="1"/>
      <protection locked="0"/>
    </xf>
    <xf numFmtId="3" fontId="0" fillId="33" borderId="75" xfId="0" applyNumberFormat="1" applyFont="1" applyFill="1" applyBorder="1" applyAlignment="1" applyProtection="1">
      <alignment horizontal="right" indent="1"/>
      <protection locked="0"/>
    </xf>
    <xf numFmtId="3" fontId="0" fillId="33" borderId="47" xfId="0" applyNumberFormat="1" applyFont="1" applyFill="1" applyBorder="1" applyAlignment="1" applyProtection="1">
      <alignment horizontal="right" indent="1"/>
      <protection locked="0"/>
    </xf>
    <xf numFmtId="3" fontId="0" fillId="33" borderId="2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8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5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5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3" xfId="0" applyNumberFormat="1" applyFont="1" applyFill="1" applyBorder="1" applyAlignment="1" applyProtection="1">
      <alignment horizontal="right" vertical="center" indent="1"/>
      <protection/>
    </xf>
    <xf numFmtId="3" fontId="1" fillId="33" borderId="48" xfId="0" applyNumberFormat="1" applyFont="1" applyFill="1" applyBorder="1" applyAlignment="1" applyProtection="1">
      <alignment horizontal="right" indent="1"/>
      <protection/>
    </xf>
    <xf numFmtId="3" fontId="0" fillId="33" borderId="12" xfId="0" applyNumberFormat="1" applyFont="1" applyFill="1" applyBorder="1" applyAlignment="1" applyProtection="1">
      <alignment horizontal="right" indent="1"/>
      <protection locked="0"/>
    </xf>
    <xf numFmtId="3" fontId="0" fillId="33" borderId="65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6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6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6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1" xfId="0" applyNumberFormat="1" applyFont="1" applyFill="1" applyBorder="1" applyAlignment="1" applyProtection="1">
      <alignment horizontal="right" vertical="center" indent="1"/>
      <protection/>
    </xf>
    <xf numFmtId="3" fontId="0" fillId="33" borderId="62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5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8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7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2" xfId="0" applyNumberFormat="1" applyFont="1" applyFill="1" applyBorder="1" applyAlignment="1" applyProtection="1">
      <alignment horizontal="right" indent="1"/>
      <protection/>
    </xf>
    <xf numFmtId="3" fontId="1" fillId="33" borderId="60" xfId="0" applyNumberFormat="1" applyFont="1" applyFill="1" applyBorder="1" applyAlignment="1" applyProtection="1">
      <alignment horizontal="right" vertical="center" indent="1"/>
      <protection/>
    </xf>
    <xf numFmtId="3" fontId="1" fillId="33" borderId="39" xfId="0" applyNumberFormat="1" applyFont="1" applyFill="1" applyBorder="1" applyAlignment="1" applyProtection="1">
      <alignment horizontal="right" vertical="center" indent="1"/>
      <protection/>
    </xf>
    <xf numFmtId="3" fontId="1" fillId="33" borderId="40" xfId="0" applyNumberFormat="1" applyFont="1" applyFill="1" applyBorder="1" applyAlignment="1" applyProtection="1">
      <alignment horizontal="right" vertical="center" indent="1"/>
      <protection/>
    </xf>
    <xf numFmtId="3" fontId="1" fillId="33" borderId="20" xfId="0" applyNumberFormat="1" applyFont="1" applyFill="1" applyBorder="1" applyAlignment="1" applyProtection="1">
      <alignment horizontal="right" vertical="center" indent="1"/>
      <protection/>
    </xf>
    <xf numFmtId="3" fontId="1" fillId="33" borderId="29" xfId="0" applyNumberFormat="1" applyFont="1" applyFill="1" applyBorder="1" applyAlignment="1" applyProtection="1">
      <alignment horizontal="right" vertical="center" indent="1"/>
      <protection/>
    </xf>
    <xf numFmtId="3" fontId="1" fillId="33" borderId="10" xfId="0" applyNumberFormat="1" applyFont="1" applyFill="1" applyBorder="1" applyAlignment="1" applyProtection="1">
      <alignment horizontal="right" vertical="center" indent="1"/>
      <protection/>
    </xf>
    <xf numFmtId="3" fontId="1" fillId="33" borderId="60" xfId="0" applyNumberFormat="1" applyFont="1" applyFill="1" applyBorder="1" applyAlignment="1" applyProtection="1">
      <alignment horizontal="right" indent="1"/>
      <protection/>
    </xf>
    <xf numFmtId="3" fontId="0" fillId="33" borderId="42" xfId="0" applyNumberFormat="1" applyFont="1" applyFill="1" applyBorder="1" applyAlignment="1" applyProtection="1">
      <alignment horizontal="left" indent="1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/>
      <protection locked="0"/>
    </xf>
    <xf numFmtId="3" fontId="2" fillId="33" borderId="44" xfId="0" applyNumberFormat="1" applyFont="1" applyFill="1" applyBorder="1" applyAlignment="1" applyProtection="1">
      <alignment horizontal="left" indent="1"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33" borderId="69" xfId="0" applyNumberFormat="1" applyFont="1" applyFill="1" applyBorder="1" applyAlignment="1" applyProtection="1">
      <alignment horizontal="left" indent="1"/>
      <protection locked="0"/>
    </xf>
    <xf numFmtId="3" fontId="0" fillId="33" borderId="12" xfId="0" applyNumberFormat="1" applyFont="1" applyFill="1" applyBorder="1" applyAlignment="1" applyProtection="1">
      <alignment/>
      <protection locked="0"/>
    </xf>
    <xf numFmtId="3" fontId="0" fillId="33" borderId="44" xfId="0" applyNumberFormat="1" applyFont="1" applyFill="1" applyBorder="1" applyAlignment="1" applyProtection="1">
      <alignment horizontal="left" inden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3" fontId="2" fillId="33" borderId="70" xfId="0" applyNumberFormat="1" applyFont="1" applyFill="1" applyBorder="1" applyAlignment="1" applyProtection="1">
      <alignment horizontal="left" indent="1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41" fillId="33" borderId="12" xfId="0" applyNumberFormat="1" applyFont="1" applyFill="1" applyBorder="1" applyAlignment="1" applyProtection="1">
      <alignment horizontal="left" vertical="center"/>
      <protection locked="0"/>
    </xf>
    <xf numFmtId="3" fontId="41" fillId="33" borderId="16" xfId="0" applyNumberFormat="1" applyFont="1" applyFill="1" applyBorder="1" applyAlignment="1" applyProtection="1">
      <alignment horizontal="left" vertical="center"/>
      <protection locked="0"/>
    </xf>
    <xf numFmtId="3" fontId="0" fillId="33" borderId="15" xfId="0" applyNumberFormat="1" applyFill="1" applyBorder="1" applyAlignment="1" applyProtection="1">
      <alignment horizontal="left" vertical="center"/>
      <protection locked="0"/>
    </xf>
    <xf numFmtId="3" fontId="0" fillId="33" borderId="39" xfId="0" applyNumberFormat="1" applyFont="1" applyFill="1" applyBorder="1" applyAlignment="1" applyProtection="1">
      <alignment horizontal="left" vertical="center"/>
      <protection locked="0"/>
    </xf>
    <xf numFmtId="3" fontId="96" fillId="33" borderId="0" xfId="0" applyNumberFormat="1" applyFont="1" applyFill="1" applyAlignment="1" applyProtection="1">
      <alignment/>
      <protection locked="0"/>
    </xf>
    <xf numFmtId="3" fontId="96" fillId="33" borderId="43" xfId="0" applyNumberFormat="1" applyFont="1" applyFill="1" applyBorder="1" applyAlignment="1" applyProtection="1">
      <alignment horizontal="right" indent="1"/>
      <protection locked="0"/>
    </xf>
    <xf numFmtId="3" fontId="98" fillId="33" borderId="0" xfId="0" applyNumberFormat="1" applyFont="1" applyFill="1" applyAlignment="1" applyProtection="1">
      <alignment/>
      <protection locked="0"/>
    </xf>
    <xf numFmtId="3" fontId="1" fillId="33" borderId="53" xfId="0" applyNumberFormat="1" applyFont="1" applyFill="1" applyBorder="1" applyAlignment="1" applyProtection="1">
      <alignment vertical="center" wrapText="1"/>
      <protection locked="0"/>
    </xf>
    <xf numFmtId="3" fontId="5" fillId="33" borderId="13" xfId="0" applyNumberFormat="1" applyFont="1" applyFill="1" applyBorder="1" applyAlignment="1" applyProtection="1">
      <alignment horizontal="left" vertical="center"/>
      <protection locked="0"/>
    </xf>
    <xf numFmtId="3" fontId="33" fillId="33" borderId="27" xfId="0" applyNumberFormat="1" applyFont="1" applyFill="1" applyBorder="1" applyAlignment="1" applyProtection="1">
      <alignment horizontal="right" indent="1"/>
      <protection/>
    </xf>
    <xf numFmtId="3" fontId="33" fillId="33" borderId="34" xfId="0" applyNumberFormat="1" applyFont="1" applyFill="1" applyBorder="1" applyAlignment="1" applyProtection="1">
      <alignment horizontal="right" indent="1"/>
      <protection/>
    </xf>
    <xf numFmtId="3" fontId="33" fillId="33" borderId="48" xfId="0" applyNumberFormat="1" applyFont="1" applyFill="1" applyBorder="1" applyAlignment="1" applyProtection="1">
      <alignment horizontal="right" indent="1"/>
      <protection/>
    </xf>
    <xf numFmtId="3" fontId="0" fillId="33" borderId="31" xfId="0" applyNumberFormat="1" applyFont="1" applyFill="1" applyBorder="1" applyAlignment="1" applyProtection="1">
      <alignment/>
      <protection locked="0"/>
    </xf>
    <xf numFmtId="3" fontId="2" fillId="33" borderId="56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3" fontId="0" fillId="33" borderId="65" xfId="0" applyNumberFormat="1" applyFont="1" applyFill="1" applyBorder="1" applyAlignment="1" applyProtection="1">
      <alignment/>
      <protection locked="0"/>
    </xf>
    <xf numFmtId="3" fontId="2" fillId="33" borderId="55" xfId="0" applyNumberFormat="1" applyFont="1" applyFill="1" applyBorder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3" fontId="0" fillId="33" borderId="75" xfId="0" applyNumberFormat="1" applyFont="1" applyFill="1" applyBorder="1" applyAlignment="1" applyProtection="1">
      <alignment/>
      <protection locked="0"/>
    </xf>
    <xf numFmtId="3" fontId="0" fillId="33" borderId="49" xfId="0" applyNumberFormat="1" applyFont="1" applyFill="1" applyBorder="1" applyAlignment="1" applyProtection="1">
      <alignment/>
      <protection locked="0"/>
    </xf>
    <xf numFmtId="3" fontId="2" fillId="33" borderId="50" xfId="0" applyNumberFormat="1" applyFont="1" applyFill="1" applyBorder="1" applyAlignment="1" applyProtection="1">
      <alignment/>
      <protection locked="0"/>
    </xf>
    <xf numFmtId="3" fontId="1" fillId="33" borderId="71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1" fillId="33" borderId="40" xfId="0" applyNumberFormat="1" applyFont="1" applyFill="1" applyBorder="1" applyAlignment="1" applyProtection="1">
      <alignment horizontal="right" vertical="center" indent="1"/>
      <protection locked="0"/>
    </xf>
    <xf numFmtId="3" fontId="1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1" fillId="33" borderId="51" xfId="0" applyNumberFormat="1" applyFont="1" applyFill="1" applyBorder="1" applyAlignment="1" applyProtection="1">
      <alignment horizontal="right" vertical="center" indent="1"/>
      <protection locked="0"/>
    </xf>
    <xf numFmtId="3" fontId="1" fillId="33" borderId="53" xfId="0" applyNumberFormat="1" applyFont="1" applyFill="1" applyBorder="1" applyAlignment="1" applyProtection="1">
      <alignment horizontal="right" indent="1"/>
      <protection/>
    </xf>
    <xf numFmtId="3" fontId="1" fillId="33" borderId="77" xfId="0" applyNumberFormat="1" applyFont="1" applyFill="1" applyBorder="1" applyAlignment="1" applyProtection="1">
      <alignment horizontal="right" indent="1"/>
      <protection/>
    </xf>
    <xf numFmtId="0" fontId="99" fillId="33" borderId="18" xfId="0" applyFont="1" applyFill="1" applyBorder="1" applyAlignment="1">
      <alignment horizontal="right"/>
    </xf>
    <xf numFmtId="0" fontId="99" fillId="33" borderId="0" xfId="0" applyFont="1" applyFill="1" applyBorder="1" applyAlignment="1">
      <alignment horizontal="justify" vertical="center"/>
    </xf>
    <xf numFmtId="0" fontId="99" fillId="33" borderId="0" xfId="0" applyFont="1" applyFill="1" applyBorder="1" applyAlignment="1">
      <alignment/>
    </xf>
    <xf numFmtId="0" fontId="100" fillId="33" borderId="18" xfId="0" applyFont="1" applyFill="1" applyBorder="1" applyAlignment="1">
      <alignment horizontal="right"/>
    </xf>
    <xf numFmtId="0" fontId="100" fillId="33" borderId="0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1" fillId="33" borderId="0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left"/>
    </xf>
    <xf numFmtId="0" fontId="99" fillId="33" borderId="0" xfId="0" applyFont="1" applyFill="1" applyBorder="1" applyAlignment="1" applyProtection="1">
      <alignment horizontal="right" indent="1"/>
      <protection locked="0"/>
    </xf>
    <xf numFmtId="0" fontId="100" fillId="33" borderId="0" xfId="0" applyFont="1" applyFill="1" applyBorder="1" applyAlignment="1">
      <alignment horizontal="left"/>
    </xf>
    <xf numFmtId="0" fontId="100" fillId="33" borderId="0" xfId="0" applyFont="1" applyFill="1" applyBorder="1" applyAlignment="1" applyProtection="1">
      <alignment horizontal="right" indent="1"/>
      <protection/>
    </xf>
    <xf numFmtId="0" fontId="29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30" fillId="35" borderId="15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 vertical="top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29" fillId="35" borderId="78" xfId="0" applyFont="1" applyFill="1" applyBorder="1" applyAlignment="1">
      <alignment horizontal="center" wrapText="1"/>
    </xf>
    <xf numFmtId="0" fontId="30" fillId="35" borderId="15" xfId="0" applyFont="1" applyFill="1" applyBorder="1" applyAlignment="1">
      <alignment horizontal="center" vertical="center" wrapText="1"/>
    </xf>
    <xf numFmtId="0" fontId="31" fillId="35" borderId="25" xfId="0" applyFont="1" applyFill="1" applyBorder="1" applyAlignment="1">
      <alignment horizontal="center" vertical="center" wrapText="1"/>
    </xf>
    <xf numFmtId="0" fontId="31" fillId="35" borderId="32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30" fillId="35" borderId="55" xfId="0" applyFont="1" applyFill="1" applyBorder="1" applyAlignment="1">
      <alignment horizontal="center" vertical="top" wrapText="1"/>
    </xf>
    <xf numFmtId="0" fontId="30" fillId="35" borderId="41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 wrapText="1"/>
    </xf>
    <xf numFmtId="3" fontId="29" fillId="35" borderId="27" xfId="0" applyNumberFormat="1" applyFont="1" applyFill="1" applyBorder="1" applyAlignment="1">
      <alignment horizontal="right" vertical="center" wrapText="1" indent="1"/>
    </xf>
    <xf numFmtId="3" fontId="29" fillId="35" borderId="35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1" fillId="35" borderId="11" xfId="0" applyFont="1" applyFill="1" applyBorder="1" applyAlignment="1">
      <alignment horizontal="center" vertical="center" wrapText="1"/>
    </xf>
    <xf numFmtId="3" fontId="29" fillId="35" borderId="65" xfId="0" applyNumberFormat="1" applyFont="1" applyFill="1" applyBorder="1" applyAlignment="1">
      <alignment horizontal="right" vertical="center" wrapText="1" indent="1"/>
    </xf>
    <xf numFmtId="0" fontId="29" fillId="35" borderId="36" xfId="0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3" fontId="29" fillId="35" borderId="36" xfId="0" applyNumberFormat="1" applyFont="1" applyFill="1" applyBorder="1" applyAlignment="1">
      <alignment horizontal="center" vertical="center" wrapText="1"/>
    </xf>
    <xf numFmtId="3" fontId="0" fillId="35" borderId="0" xfId="0" applyNumberForma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 horizontal="center"/>
    </xf>
    <xf numFmtId="3" fontId="0" fillId="35" borderId="65" xfId="0" applyNumberFormat="1" applyFill="1" applyBorder="1" applyAlignment="1">
      <alignment horizontal="right" vertical="center" indent="1"/>
    </xf>
    <xf numFmtId="3" fontId="29" fillId="35" borderId="55" xfId="0" applyNumberFormat="1" applyFont="1" applyFill="1" applyBorder="1" applyAlignment="1">
      <alignment horizontal="right" vertical="center" wrapText="1" indent="1"/>
    </xf>
    <xf numFmtId="0" fontId="29" fillId="35" borderId="41" xfId="0" applyFont="1" applyFill="1" applyBorder="1" applyAlignment="1">
      <alignment horizontal="center" vertical="center" wrapText="1"/>
    </xf>
    <xf numFmtId="0" fontId="31" fillId="35" borderId="61" xfId="0" applyFont="1" applyFill="1" applyBorder="1" applyAlignment="1">
      <alignment horizontal="center" vertical="top" wrapText="1"/>
    </xf>
    <xf numFmtId="0" fontId="30" fillId="35" borderId="72" xfId="0" applyFont="1" applyFill="1" applyBorder="1" applyAlignment="1">
      <alignment horizontal="center" vertical="top" wrapText="1"/>
    </xf>
    <xf numFmtId="0" fontId="31" fillId="35" borderId="77" xfId="0" applyFont="1" applyFill="1" applyBorder="1" applyAlignment="1">
      <alignment horizontal="center" vertical="center" wrapText="1"/>
    </xf>
    <xf numFmtId="3" fontId="0" fillId="35" borderId="79" xfId="0" applyNumberFormat="1" applyFill="1" applyBorder="1" applyAlignment="1">
      <alignment horizontal="right" vertical="center" indent="1"/>
    </xf>
    <xf numFmtId="3" fontId="0" fillId="35" borderId="80" xfId="0" applyNumberFormat="1" applyFill="1" applyBorder="1" applyAlignment="1">
      <alignment horizontal="center" vertical="center"/>
    </xf>
    <xf numFmtId="0" fontId="29" fillId="35" borderId="78" xfId="0" applyFont="1" applyFill="1" applyBorder="1" applyAlignment="1">
      <alignment vertical="top" wrapText="1"/>
    </xf>
    <xf numFmtId="0" fontId="29" fillId="35" borderId="78" xfId="0" applyFont="1" applyFill="1" applyBorder="1" applyAlignment="1">
      <alignment horizontal="center" vertical="top" wrapText="1"/>
    </xf>
    <xf numFmtId="0" fontId="31" fillId="35" borderId="75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0" fillId="35" borderId="50" xfId="0" applyFont="1" applyFill="1" applyBorder="1" applyAlignment="1">
      <alignment horizontal="center" vertical="top" wrapText="1"/>
    </xf>
    <xf numFmtId="0" fontId="30" fillId="35" borderId="18" xfId="0" applyFont="1" applyFill="1" applyBorder="1" applyAlignment="1">
      <alignment horizontal="center" vertical="top" wrapText="1"/>
    </xf>
    <xf numFmtId="2" fontId="29" fillId="35" borderId="27" xfId="0" applyNumberFormat="1" applyFont="1" applyFill="1" applyBorder="1" applyAlignment="1">
      <alignment horizontal="right" vertical="center" wrapText="1" indent="1"/>
    </xf>
    <xf numFmtId="1" fontId="29" fillId="35" borderId="27" xfId="0" applyNumberFormat="1" applyFont="1" applyFill="1" applyBorder="1" applyAlignment="1">
      <alignment horizontal="center" vertical="center" wrapText="1"/>
    </xf>
    <xf numFmtId="1" fontId="29" fillId="35" borderId="18" xfId="0" applyNumberFormat="1" applyFont="1" applyFill="1" applyBorder="1" applyAlignment="1">
      <alignment horizontal="center" vertical="center" wrapText="1"/>
    </xf>
    <xf numFmtId="2" fontId="29" fillId="35" borderId="65" xfId="0" applyNumberFormat="1" applyFont="1" applyFill="1" applyBorder="1" applyAlignment="1">
      <alignment horizontal="right" vertical="center" wrapText="1" indent="1"/>
    </xf>
    <xf numFmtId="1" fontId="29" fillId="35" borderId="49" xfId="0" applyNumberFormat="1" applyFont="1" applyFill="1" applyBorder="1" applyAlignment="1">
      <alignment horizontal="center" vertical="center" wrapText="1"/>
    </xf>
    <xf numFmtId="2" fontId="29" fillId="35" borderId="55" xfId="0" applyNumberFormat="1" applyFont="1" applyFill="1" applyBorder="1" applyAlignment="1">
      <alignment horizontal="right" vertical="center" wrapText="1" indent="1"/>
    </xf>
    <xf numFmtId="1" fontId="29" fillId="35" borderId="41" xfId="0" applyNumberFormat="1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left" vertical="top" wrapText="1"/>
    </xf>
    <xf numFmtId="1" fontId="29" fillId="35" borderId="0" xfId="0" applyNumberFormat="1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vertical="top" wrapText="1"/>
    </xf>
    <xf numFmtId="3" fontId="29" fillId="35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vertical="center" wrapText="1"/>
    </xf>
    <xf numFmtId="0" fontId="30" fillId="35" borderId="56" xfId="0" applyFont="1" applyFill="1" applyBorder="1" applyAlignment="1">
      <alignment horizontal="center" vertical="top" wrapText="1"/>
    </xf>
    <xf numFmtId="0" fontId="30" fillId="35" borderId="41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vertical="top" wrapText="1"/>
    </xf>
    <xf numFmtId="3" fontId="29" fillId="35" borderId="69" xfId="0" applyNumberFormat="1" applyFont="1" applyFill="1" applyBorder="1" applyAlignment="1">
      <alignment horizontal="right" vertical="center" wrapText="1" indent="1"/>
    </xf>
    <xf numFmtId="0" fontId="29" fillId="35" borderId="18" xfId="0" applyFont="1" applyFill="1" applyBorder="1" applyAlignment="1">
      <alignment vertical="center" wrapText="1"/>
    </xf>
    <xf numFmtId="3" fontId="29" fillId="35" borderId="43" xfId="0" applyNumberFormat="1" applyFont="1" applyFill="1" applyBorder="1" applyAlignment="1">
      <alignment horizontal="right" vertical="center" wrapText="1" indent="1"/>
    </xf>
    <xf numFmtId="3" fontId="29" fillId="35" borderId="18" xfId="0" applyNumberFormat="1" applyFont="1" applyFill="1" applyBorder="1" applyAlignment="1">
      <alignment vertical="center" wrapText="1"/>
    </xf>
    <xf numFmtId="3" fontId="31" fillId="35" borderId="46" xfId="0" applyNumberFormat="1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3" fontId="31" fillId="35" borderId="67" xfId="0" applyNumberFormat="1" applyFont="1" applyFill="1" applyBorder="1" applyAlignment="1">
      <alignment horizontal="center" vertical="center" wrapText="1"/>
    </xf>
    <xf numFmtId="0" fontId="29" fillId="35" borderId="0" xfId="0" applyFont="1" applyFill="1" applyAlignment="1">
      <alignment vertical="top" wrapText="1"/>
    </xf>
    <xf numFmtId="0" fontId="31" fillId="35" borderId="61" xfId="0" applyFont="1" applyFill="1" applyBorder="1" applyAlignment="1">
      <alignment horizontal="center" vertical="center" wrapText="1"/>
    </xf>
    <xf numFmtId="3" fontId="31" fillId="35" borderId="15" xfId="0" applyNumberFormat="1" applyFont="1" applyFill="1" applyBorder="1" applyAlignment="1">
      <alignment horizontal="right" vertical="center" wrapText="1" indent="1"/>
    </xf>
    <xf numFmtId="3" fontId="31" fillId="35" borderId="11" xfId="0" applyNumberFormat="1" applyFont="1" applyFill="1" applyBorder="1" applyAlignment="1">
      <alignment horizontal="right" vertical="center" wrapText="1" indent="1"/>
    </xf>
    <xf numFmtId="0" fontId="31" fillId="35" borderId="49" xfId="0" applyFont="1" applyFill="1" applyBorder="1" applyAlignment="1">
      <alignment/>
    </xf>
    <xf numFmtId="0" fontId="31" fillId="35" borderId="11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31" fillId="35" borderId="50" xfId="0" applyFont="1" applyFill="1" applyBorder="1" applyAlignment="1">
      <alignment/>
    </xf>
    <xf numFmtId="0" fontId="29" fillId="35" borderId="16" xfId="0" applyFont="1" applyFill="1" applyBorder="1" applyAlignment="1">
      <alignment horizontal="center"/>
    </xf>
    <xf numFmtId="3" fontId="31" fillId="35" borderId="16" xfId="0" applyNumberFormat="1" applyFont="1" applyFill="1" applyBorder="1" applyAlignment="1">
      <alignment horizontal="right" vertical="center" wrapText="1" indent="1"/>
    </xf>
    <xf numFmtId="0" fontId="31" fillId="35" borderId="0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vertical="center" wrapText="1"/>
    </xf>
    <xf numFmtId="0" fontId="31" fillId="35" borderId="0" xfId="0" applyFont="1" applyFill="1" applyBorder="1" applyAlignment="1">
      <alignment horizontal="left" vertical="center" wrapText="1"/>
    </xf>
    <xf numFmtId="3" fontId="29" fillId="35" borderId="0" xfId="0" applyNumberFormat="1" applyFont="1" applyFill="1" applyBorder="1" applyAlignment="1">
      <alignment vertical="center" wrapText="1"/>
    </xf>
    <xf numFmtId="0" fontId="29" fillId="35" borderId="0" xfId="0" applyFont="1" applyFill="1" applyBorder="1" applyAlignment="1">
      <alignment vertical="top" wrapText="1"/>
    </xf>
    <xf numFmtId="3" fontId="29" fillId="35" borderId="59" xfId="0" applyNumberFormat="1" applyFont="1" applyFill="1" applyBorder="1" applyAlignment="1">
      <alignment horizontal="right" vertical="center" wrapText="1" indent="1"/>
    </xf>
    <xf numFmtId="3" fontId="29" fillId="35" borderId="81" xfId="0" applyNumberFormat="1" applyFont="1" applyFill="1" applyBorder="1" applyAlignment="1">
      <alignment horizontal="right" vertical="center" wrapText="1" indent="1"/>
    </xf>
    <xf numFmtId="3" fontId="29" fillId="35" borderId="72" xfId="0" applyNumberFormat="1" applyFont="1" applyFill="1" applyBorder="1" applyAlignment="1">
      <alignment horizontal="right" vertical="center" wrapText="1" indent="1"/>
    </xf>
    <xf numFmtId="0" fontId="29" fillId="35" borderId="0" xfId="0" applyFont="1" applyFill="1" applyAlignment="1">
      <alignment horizontal="center" vertical="top" wrapText="1"/>
    </xf>
    <xf numFmtId="0" fontId="31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3" fontId="0" fillId="35" borderId="13" xfId="0" applyNumberFormat="1" applyFill="1" applyBorder="1" applyAlignment="1">
      <alignment horizontal="center" vertical="center"/>
    </xf>
    <xf numFmtId="1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/>
    </xf>
    <xf numFmtId="0" fontId="31" fillId="35" borderId="11" xfId="0" applyFont="1" applyFill="1" applyBorder="1" applyAlignment="1">
      <alignment horizontal="center" vertical="top" wrapText="1"/>
    </xf>
    <xf numFmtId="0" fontId="31" fillId="35" borderId="16" xfId="0" applyFont="1" applyFill="1" applyBorder="1" applyAlignment="1">
      <alignment horizontal="center" vertical="top" wrapText="1"/>
    </xf>
    <xf numFmtId="3" fontId="5" fillId="35" borderId="16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vertical="top" wrapText="1"/>
    </xf>
    <xf numFmtId="0" fontId="29" fillId="35" borderId="0" xfId="0" applyFont="1" applyFill="1" applyBorder="1" applyAlignment="1">
      <alignment horizontal="center" vertical="top" wrapText="1"/>
    </xf>
    <xf numFmtId="0" fontId="2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29" fillId="35" borderId="0" xfId="0" applyFont="1" applyFill="1" applyAlignment="1">
      <alignment horizontal="center" wrapText="1"/>
    </xf>
    <xf numFmtId="0" fontId="0" fillId="35" borderId="1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46" fillId="35" borderId="0" xfId="0" applyFont="1" applyFill="1" applyAlignment="1">
      <alignment horizontal="left" vertical="center" indent="1"/>
    </xf>
    <xf numFmtId="0" fontId="16" fillId="35" borderId="0" xfId="0" applyFont="1" applyFill="1" applyAlignment="1">
      <alignment/>
    </xf>
    <xf numFmtId="0" fontId="102" fillId="35" borderId="0" xfId="0" applyFont="1" applyFill="1" applyAlignment="1">
      <alignment horizontal="center"/>
    </xf>
    <xf numFmtId="3" fontId="102" fillId="35" borderId="0" xfId="0" applyNumberFormat="1" applyFont="1" applyFill="1" applyAlignment="1">
      <alignment/>
    </xf>
    <xf numFmtId="0" fontId="102" fillId="35" borderId="0" xfId="0" applyFont="1" applyFill="1" applyAlignment="1">
      <alignment/>
    </xf>
    <xf numFmtId="0" fontId="99" fillId="35" borderId="0" xfId="0" applyFont="1" applyFill="1" applyAlignment="1">
      <alignment horizontal="center"/>
    </xf>
    <xf numFmtId="3" fontId="99" fillId="35" borderId="0" xfId="0" applyNumberFormat="1" applyFont="1" applyFill="1" applyAlignment="1">
      <alignment/>
    </xf>
    <xf numFmtId="0" fontId="99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9" fillId="35" borderId="0" xfId="0" applyFont="1" applyFill="1" applyAlignment="1">
      <alignment horizontal="left" vertical="center" indent="1"/>
    </xf>
    <xf numFmtId="3" fontId="102" fillId="35" borderId="0" xfId="0" applyNumberFormat="1" applyFont="1" applyFill="1" applyAlignment="1">
      <alignment horizontal="center"/>
    </xf>
    <xf numFmtId="3" fontId="99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right" indent="1"/>
    </xf>
    <xf numFmtId="0" fontId="16" fillId="35" borderId="0" xfId="0" applyFont="1" applyFill="1" applyAlignment="1">
      <alignment horizontal="right" indent="1"/>
    </xf>
    <xf numFmtId="3" fontId="100" fillId="35" borderId="0" xfId="0" applyNumberFormat="1" applyFont="1" applyFill="1" applyAlignment="1">
      <alignment/>
    </xf>
    <xf numFmtId="0" fontId="103" fillId="35" borderId="0" xfId="0" applyFont="1" applyFill="1" applyAlignment="1">
      <alignment horizontal="center"/>
    </xf>
    <xf numFmtId="0" fontId="29" fillId="35" borderId="17" xfId="0" applyFont="1" applyFill="1" applyBorder="1" applyAlignment="1">
      <alignment horizontal="center" vertical="center" wrapText="1"/>
    </xf>
    <xf numFmtId="0" fontId="29" fillId="35" borderId="65" xfId="0" applyFont="1" applyFill="1" applyBorder="1" applyAlignment="1">
      <alignment horizontal="center" vertical="center" wrapText="1"/>
    </xf>
    <xf numFmtId="0" fontId="29" fillId="35" borderId="65" xfId="0" applyFont="1" applyFill="1" applyBorder="1" applyAlignment="1">
      <alignment horizontal="right" vertical="top" wrapText="1" indent="1"/>
    </xf>
    <xf numFmtId="3" fontId="0" fillId="35" borderId="0" xfId="0" applyNumberFormat="1" applyFont="1" applyFill="1" applyAlignment="1">
      <alignment/>
    </xf>
    <xf numFmtId="1" fontId="29" fillId="35" borderId="17" xfId="0" applyNumberFormat="1" applyFont="1" applyFill="1" applyBorder="1" applyAlignment="1">
      <alignment horizontal="right" vertical="top" wrapText="1" indent="1"/>
    </xf>
    <xf numFmtId="2" fontId="29" fillId="35" borderId="17" xfId="0" applyNumberFormat="1" applyFont="1" applyFill="1" applyBorder="1" applyAlignment="1">
      <alignment horizontal="right" vertical="top" wrapText="1" indent="1"/>
    </xf>
    <xf numFmtId="0" fontId="29" fillId="35" borderId="0" xfId="0" applyFont="1" applyFill="1" applyBorder="1" applyAlignment="1">
      <alignment horizontal="left" vertical="center" wrapText="1" indent="1"/>
    </xf>
    <xf numFmtId="0" fontId="47" fillId="35" borderId="0" xfId="0" applyFont="1" applyFill="1" applyAlignment="1">
      <alignment horizontal="left" vertical="center" indent="1"/>
    </xf>
    <xf numFmtId="0" fontId="30" fillId="35" borderId="17" xfId="0" applyFont="1" applyFill="1" applyBorder="1" applyAlignment="1">
      <alignment horizontal="center" vertical="center" wrapText="1"/>
    </xf>
    <xf numFmtId="0" fontId="104" fillId="35" borderId="0" xfId="0" applyFont="1" applyFill="1" applyAlignment="1">
      <alignment horizontal="center"/>
    </xf>
    <xf numFmtId="3" fontId="104" fillId="35" borderId="0" xfId="0" applyNumberFormat="1" applyFont="1" applyFill="1" applyAlignment="1">
      <alignment/>
    </xf>
    <xf numFmtId="0" fontId="10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30" fillId="35" borderId="17" xfId="0" applyFont="1" applyFill="1" applyBorder="1" applyAlignment="1">
      <alignment horizontal="center" vertical="top" wrapText="1"/>
    </xf>
    <xf numFmtId="0" fontId="99" fillId="35" borderId="0" xfId="0" applyFont="1" applyFill="1" applyBorder="1" applyAlignment="1">
      <alignment horizontal="center"/>
    </xf>
    <xf numFmtId="0" fontId="103" fillId="35" borderId="0" xfId="0" applyFont="1" applyFill="1" applyBorder="1" applyAlignment="1">
      <alignment horizontal="center"/>
    </xf>
    <xf numFmtId="3" fontId="104" fillId="35" borderId="0" xfId="0" applyNumberFormat="1" applyFont="1" applyFill="1" applyBorder="1" applyAlignment="1">
      <alignment/>
    </xf>
    <xf numFmtId="3" fontId="99" fillId="35" borderId="0" xfId="0" applyNumberFormat="1" applyFont="1" applyFill="1" applyBorder="1" applyAlignment="1">
      <alignment/>
    </xf>
    <xf numFmtId="0" fontId="99" fillId="35" borderId="0" xfId="0" applyFont="1" applyFill="1" applyBorder="1" applyAlignment="1">
      <alignment/>
    </xf>
    <xf numFmtId="0" fontId="29" fillId="35" borderId="17" xfId="0" applyFont="1" applyFill="1" applyBorder="1" applyAlignment="1">
      <alignment vertical="top" wrapText="1"/>
    </xf>
    <xf numFmtId="0" fontId="100" fillId="35" borderId="0" xfId="0" applyFont="1" applyFill="1" applyBorder="1" applyAlignment="1">
      <alignment/>
    </xf>
    <xf numFmtId="0" fontId="99" fillId="35" borderId="23" xfId="0" applyFont="1" applyFill="1" applyBorder="1" applyAlignment="1">
      <alignment horizontal="center"/>
    </xf>
    <xf numFmtId="3" fontId="99" fillId="35" borderId="0" xfId="0" applyNumberFormat="1" applyFont="1" applyFill="1" applyBorder="1" applyAlignment="1">
      <alignment horizontal="center"/>
    </xf>
    <xf numFmtId="0" fontId="102" fillId="35" borderId="0" xfId="0" applyFont="1" applyFill="1" applyBorder="1" applyAlignment="1">
      <alignment horizontal="center"/>
    </xf>
    <xf numFmtId="3" fontId="102" fillId="35" borderId="0" xfId="0" applyNumberFormat="1" applyFont="1" applyFill="1" applyBorder="1" applyAlignment="1">
      <alignment/>
    </xf>
    <xf numFmtId="0" fontId="102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05" fillId="35" borderId="0" xfId="0" applyFont="1" applyFill="1" applyBorder="1" applyAlignment="1">
      <alignment horizontal="center"/>
    </xf>
    <xf numFmtId="3" fontId="105" fillId="35" borderId="0" xfId="0" applyNumberFormat="1" applyFont="1" applyFill="1" applyBorder="1" applyAlignment="1">
      <alignment/>
    </xf>
    <xf numFmtId="0" fontId="105" fillId="35" borderId="0" xfId="0" applyFont="1" applyFill="1" applyBorder="1" applyAlignment="1">
      <alignment/>
    </xf>
    <xf numFmtId="0" fontId="105" fillId="35" borderId="0" xfId="0" applyFont="1" applyFill="1" applyAlignment="1">
      <alignment horizontal="center"/>
    </xf>
    <xf numFmtId="3" fontId="105" fillId="35" borderId="0" xfId="0" applyNumberFormat="1" applyFont="1" applyFill="1" applyAlignment="1">
      <alignment/>
    </xf>
    <xf numFmtId="0" fontId="105" fillId="35" borderId="0" xfId="0" applyFont="1" applyFill="1" applyAlignment="1">
      <alignment/>
    </xf>
    <xf numFmtId="0" fontId="100" fillId="35" borderId="0" xfId="0" applyFont="1" applyFill="1" applyAlignment="1">
      <alignment horizontal="center"/>
    </xf>
    <xf numFmtId="0" fontId="44" fillId="35" borderId="0" xfId="0" applyFont="1" applyFill="1" applyAlignment="1">
      <alignment horizontal="left" vertical="center" wrapText="1" indent="1"/>
    </xf>
    <xf numFmtId="0" fontId="44" fillId="35" borderId="0" xfId="0" applyFont="1" applyFill="1" applyAlignment="1">
      <alignment wrapText="1"/>
    </xf>
    <xf numFmtId="0" fontId="45" fillId="35" borderId="0" xfId="0" applyFont="1" applyFill="1" applyAlignment="1">
      <alignment horizontal="left" vertical="center" indent="1"/>
    </xf>
    <xf numFmtId="0" fontId="1" fillId="35" borderId="0" xfId="0" applyFont="1" applyFill="1" applyAlignment="1">
      <alignment/>
    </xf>
    <xf numFmtId="0" fontId="100" fillId="35" borderId="0" xfId="0" applyFont="1" applyFill="1" applyAlignment="1">
      <alignment/>
    </xf>
    <xf numFmtId="0" fontId="29" fillId="35" borderId="47" xfId="0" applyFont="1" applyFill="1" applyBorder="1" applyAlignment="1">
      <alignment horizontal="left" vertical="center" indent="1"/>
    </xf>
    <xf numFmtId="0" fontId="0" fillId="35" borderId="0" xfId="0" applyFont="1" applyFill="1" applyAlignment="1">
      <alignment horizontal="left" vertical="center" indent="1"/>
    </xf>
    <xf numFmtId="0" fontId="29" fillId="35" borderId="0" xfId="0" applyFont="1" applyFill="1" applyAlignment="1">
      <alignment/>
    </xf>
    <xf numFmtId="0" fontId="29" fillId="35" borderId="17" xfId="0" applyFont="1" applyFill="1" applyBorder="1" applyAlignment="1">
      <alignment horizontal="center" vertical="top" wrapText="1"/>
    </xf>
    <xf numFmtId="3" fontId="0" fillId="35" borderId="17" xfId="0" applyNumberFormat="1" applyFont="1" applyFill="1" applyBorder="1" applyAlignment="1">
      <alignment horizontal="right" indent="1"/>
    </xf>
    <xf numFmtId="0" fontId="29" fillId="35" borderId="17" xfId="0" applyFont="1" applyFill="1" applyBorder="1" applyAlignment="1">
      <alignment horizontal="left" vertical="center" wrapText="1" indent="1"/>
    </xf>
    <xf numFmtId="0" fontId="0" fillId="35" borderId="17" xfId="0" applyFont="1" applyFill="1" applyBorder="1" applyAlignment="1">
      <alignment/>
    </xf>
    <xf numFmtId="0" fontId="43" fillId="35" borderId="0" xfId="36" applyFont="1" applyFill="1" applyAlignment="1" applyProtection="1">
      <alignment horizontal="left" vertical="center" indent="1"/>
      <protection/>
    </xf>
    <xf numFmtId="0" fontId="16" fillId="36" borderId="0" xfId="0" applyFont="1" applyFill="1" applyAlignment="1">
      <alignment horizontal="center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/>
    </xf>
    <xf numFmtId="0" fontId="13" fillId="33" borderId="8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 wrapText="1"/>
    </xf>
    <xf numFmtId="0" fontId="16" fillId="33" borderId="78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4" fontId="6" fillId="33" borderId="53" xfId="0" applyNumberFormat="1" applyFont="1" applyFill="1" applyBorder="1" applyAlignment="1" applyProtection="1">
      <alignment horizontal="center" vertical="center"/>
      <protection locked="0"/>
    </xf>
    <xf numFmtId="4" fontId="6" fillId="33" borderId="77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0" fillId="33" borderId="39" xfId="0" applyNumberFormat="1" applyFill="1" applyBorder="1" applyAlignment="1" applyProtection="1">
      <alignment horizontal="center" vertical="center"/>
      <protection locked="0"/>
    </xf>
    <xf numFmtId="4" fontId="0" fillId="33" borderId="29" xfId="0" applyNumberFormat="1" applyFill="1" applyBorder="1" applyAlignment="1" applyProtection="1">
      <alignment horizontal="center" vertical="center"/>
      <protection locked="0"/>
    </xf>
    <xf numFmtId="4" fontId="0" fillId="33" borderId="39" xfId="0" applyNumberFormat="1" applyFont="1" applyFill="1" applyBorder="1" applyAlignment="1" applyProtection="1">
      <alignment horizontal="center" vertical="center"/>
      <protection locked="0"/>
    </xf>
    <xf numFmtId="4" fontId="0" fillId="33" borderId="29" xfId="0" applyNumberFormat="1" applyFont="1" applyFill="1" applyBorder="1" applyAlignment="1" applyProtection="1">
      <alignment horizontal="center" vertical="center"/>
      <protection locked="0"/>
    </xf>
    <xf numFmtId="4" fontId="0" fillId="33" borderId="51" xfId="0" applyNumberFormat="1" applyFont="1" applyFill="1" applyBorder="1" applyAlignment="1" applyProtection="1">
      <alignment horizontal="center" vertical="center"/>
      <protection locked="0"/>
    </xf>
    <xf numFmtId="3" fontId="10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39" xfId="0" applyNumberFormat="1" applyFont="1" applyFill="1" applyBorder="1" applyAlignment="1" applyProtection="1">
      <alignment horizontal="center" vertical="center"/>
      <protection locked="0"/>
    </xf>
    <xf numFmtId="3" fontId="12" fillId="33" borderId="29" xfId="0" applyNumberFormat="1" applyFont="1" applyFill="1" applyBorder="1" applyAlignment="1" applyProtection="1">
      <alignment horizontal="center" vertical="center"/>
      <protection locked="0"/>
    </xf>
    <xf numFmtId="3" fontId="12" fillId="33" borderId="51" xfId="0" applyNumberFormat="1" applyFont="1" applyFill="1" applyBorder="1" applyAlignment="1" applyProtection="1">
      <alignment horizontal="center" vertical="center"/>
      <protection locked="0"/>
    </xf>
    <xf numFmtId="3" fontId="6" fillId="33" borderId="69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6" fillId="33" borderId="7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61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57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67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7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14" xfId="0" applyNumberFormat="1" applyFont="1" applyFill="1" applyBorder="1" applyAlignment="1" applyProtection="1">
      <alignment horizontal="center"/>
      <protection locked="0"/>
    </xf>
    <xf numFmtId="3" fontId="27" fillId="33" borderId="40" xfId="0" applyNumberFormat="1" applyFont="1" applyFill="1" applyBorder="1" applyAlignment="1" applyProtection="1">
      <alignment horizontal="center"/>
      <protection locked="0"/>
    </xf>
    <xf numFmtId="3" fontId="27" fillId="33" borderId="20" xfId="0" applyNumberFormat="1" applyFont="1" applyFill="1" applyBorder="1" applyAlignment="1" applyProtection="1">
      <alignment horizontal="center"/>
      <protection locked="0"/>
    </xf>
    <xf numFmtId="3" fontId="42" fillId="33" borderId="66" xfId="0" applyNumberFormat="1" applyFont="1" applyFill="1" applyBorder="1" applyAlignment="1" applyProtection="1">
      <alignment horizontal="center"/>
      <protection locked="0"/>
    </xf>
    <xf numFmtId="3" fontId="7" fillId="33" borderId="78" xfId="0" applyNumberFormat="1" applyFont="1" applyFill="1" applyBorder="1" applyAlignment="1" applyProtection="1">
      <alignment horizontal="left"/>
      <protection locked="0"/>
    </xf>
    <xf numFmtId="3" fontId="13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3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39" xfId="0" applyNumberFormat="1" applyFont="1" applyFill="1" applyBorder="1" applyAlignment="1" applyProtection="1">
      <alignment horizontal="center"/>
      <protection locked="0"/>
    </xf>
    <xf numFmtId="3" fontId="27" fillId="33" borderId="29" xfId="0" applyNumberFormat="1" applyFont="1" applyFill="1" applyBorder="1" applyAlignment="1" applyProtection="1">
      <alignment horizontal="center"/>
      <protection locked="0"/>
    </xf>
    <xf numFmtId="3" fontId="27" fillId="33" borderId="51" xfId="0" applyNumberFormat="1" applyFont="1" applyFill="1" applyBorder="1" applyAlignment="1" applyProtection="1">
      <alignment horizontal="center"/>
      <protection locked="0"/>
    </xf>
    <xf numFmtId="3" fontId="13" fillId="33" borderId="15" xfId="0" applyNumberFormat="1" applyFont="1" applyFill="1" applyBorder="1" applyAlignment="1" applyProtection="1">
      <alignment horizontal="justify" vertical="center"/>
      <protection locked="0"/>
    </xf>
    <xf numFmtId="3" fontId="13" fillId="33" borderId="16" xfId="0" applyNumberFormat="1" applyFont="1" applyFill="1" applyBorder="1" applyAlignment="1" applyProtection="1">
      <alignment horizontal="justify" vertic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3" fillId="33" borderId="7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3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5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53" xfId="0" applyNumberFormat="1" applyFont="1" applyFill="1" applyBorder="1" applyAlignment="1" applyProtection="1">
      <alignment horizontal="center" vertical="center"/>
      <protection locked="0"/>
    </xf>
    <xf numFmtId="3" fontId="13" fillId="33" borderId="71" xfId="0" applyNumberFormat="1" applyFont="1" applyFill="1" applyBorder="1" applyAlignment="1" applyProtection="1">
      <alignment horizontal="center" vertical="center"/>
      <protection locked="0"/>
    </xf>
    <xf numFmtId="3" fontId="13" fillId="33" borderId="77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3" fontId="7" fillId="33" borderId="39" xfId="0" applyNumberFormat="1" applyFont="1" applyFill="1" applyBorder="1" applyAlignment="1" applyProtection="1">
      <alignment horizontal="center" vertical="center"/>
      <protection locked="0"/>
    </xf>
    <xf numFmtId="3" fontId="7" fillId="33" borderId="29" xfId="0" applyNumberFormat="1" applyFont="1" applyFill="1" applyBorder="1" applyAlignment="1" applyProtection="1">
      <alignment horizontal="center" vertical="center"/>
      <protection locked="0"/>
    </xf>
    <xf numFmtId="3" fontId="7" fillId="33" borderId="51" xfId="0" applyNumberFormat="1" applyFont="1" applyFill="1" applyBorder="1" applyAlignment="1" applyProtection="1">
      <alignment horizontal="center" vertical="center"/>
      <protection locked="0"/>
    </xf>
    <xf numFmtId="3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5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90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53" xfId="0" applyNumberFormat="1" applyFont="1" applyFill="1" applyBorder="1" applyAlignment="1" applyProtection="1">
      <alignment horizontal="right" vertical="center" indent="1"/>
      <protection locked="0"/>
    </xf>
    <xf numFmtId="3" fontId="1" fillId="33" borderId="77" xfId="0" applyNumberFormat="1" applyFont="1" applyFill="1" applyBorder="1" applyAlignment="1" applyProtection="1">
      <alignment horizontal="right" vertical="center" indent="1"/>
      <protection locked="0"/>
    </xf>
    <xf numFmtId="3" fontId="1" fillId="33" borderId="53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77" xfId="0" applyNumberFormat="1" applyFont="1" applyFill="1" applyBorder="1" applyAlignment="1" applyProtection="1">
      <alignment horizontal="left" vertical="center" wrapText="1"/>
      <protection locked="0"/>
    </xf>
    <xf numFmtId="3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33" borderId="6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9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6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3" xfId="0" applyNumberFormat="1" applyFont="1" applyFill="1" applyBorder="1" applyAlignment="1" applyProtection="1">
      <alignment horizontal="center" vertical="center"/>
      <protection locked="0"/>
    </xf>
    <xf numFmtId="3" fontId="5" fillId="34" borderId="39" xfId="0" applyNumberFormat="1" applyFont="1" applyFill="1" applyBorder="1" applyAlignment="1" applyProtection="1">
      <alignment horizontal="justify" vertical="center" wrapText="1"/>
      <protection locked="0"/>
    </xf>
    <xf numFmtId="3" fontId="5" fillId="34" borderId="51" xfId="0" applyNumberFormat="1" applyFont="1" applyFill="1" applyBorder="1" applyAlignment="1" applyProtection="1">
      <alignment horizontal="justify" vertical="center" wrapText="1"/>
      <protection locked="0"/>
    </xf>
    <xf numFmtId="3" fontId="10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5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center" vertical="center"/>
      <protection locked="0"/>
    </xf>
    <xf numFmtId="3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34" borderId="63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52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15" xfId="0" applyNumberFormat="1" applyFont="1" applyFill="1" applyBorder="1" applyAlignment="1" applyProtection="1">
      <alignment horizontal="center" vertical="center"/>
      <protection locked="0"/>
    </xf>
    <xf numFmtId="3" fontId="24" fillId="34" borderId="16" xfId="0" applyNumberFormat="1" applyFont="1" applyFill="1" applyBorder="1" applyAlignment="1" applyProtection="1">
      <alignment horizontal="center" vertical="center"/>
      <protection locked="0"/>
    </xf>
    <xf numFmtId="3" fontId="10" fillId="34" borderId="85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57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69" xfId="0" applyNumberFormat="1" applyFont="1" applyFill="1" applyBorder="1" applyAlignment="1" applyProtection="1">
      <alignment horizontal="center" vertical="center"/>
      <protection locked="0"/>
    </xf>
    <xf numFmtId="3" fontId="24" fillId="34" borderId="70" xfId="0" applyNumberFormat="1" applyFont="1" applyFill="1" applyBorder="1" applyAlignment="1" applyProtection="1">
      <alignment horizontal="center" vertical="center"/>
      <protection locked="0"/>
    </xf>
    <xf numFmtId="3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76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4" fontId="16" fillId="34" borderId="0" xfId="0" applyNumberFormat="1" applyFont="1" applyFill="1" applyBorder="1" applyAlignment="1" applyProtection="1">
      <alignment horizontal="left"/>
      <protection locked="0"/>
    </xf>
    <xf numFmtId="3" fontId="10" fillId="34" borderId="82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3" xfId="0" applyNumberFormat="1" applyFont="1" applyFill="1" applyBorder="1" applyAlignment="1" applyProtection="1">
      <alignment horizontal="center" vertical="center" wrapText="1"/>
      <protection locked="0"/>
    </xf>
    <xf numFmtId="0" fontId="29" fillId="35" borderId="17" xfId="0" applyFont="1" applyFill="1" applyBorder="1" applyAlignment="1">
      <alignment horizontal="left" vertical="top" wrapText="1"/>
    </xf>
    <xf numFmtId="0" fontId="29" fillId="35" borderId="34" xfId="0" applyFont="1" applyFill="1" applyBorder="1" applyAlignment="1">
      <alignment horizontal="left" vertical="center" wrapText="1" indent="1"/>
    </xf>
    <xf numFmtId="0" fontId="29" fillId="35" borderId="17" xfId="0" applyFont="1" applyFill="1" applyBorder="1" applyAlignment="1">
      <alignment horizontal="left" vertical="center" wrapText="1" indent="1"/>
    </xf>
    <xf numFmtId="0" fontId="29" fillId="35" borderId="30" xfId="0" applyFont="1" applyFill="1" applyBorder="1" applyAlignment="1">
      <alignment horizontal="left" vertical="center" wrapText="1" indent="1"/>
    </xf>
    <xf numFmtId="0" fontId="29" fillId="35" borderId="22" xfId="0" applyFont="1" applyFill="1" applyBorder="1" applyAlignment="1">
      <alignment horizontal="left" vertical="center" wrapText="1" indent="1"/>
    </xf>
    <xf numFmtId="0" fontId="29" fillId="35" borderId="49" xfId="0" applyFont="1" applyFill="1" applyBorder="1" applyAlignment="1">
      <alignment horizontal="center" vertical="center" wrapText="1"/>
    </xf>
    <xf numFmtId="0" fontId="29" fillId="35" borderId="46" xfId="0" applyFont="1" applyFill="1" applyBorder="1" applyAlignment="1">
      <alignment horizontal="center" vertical="center" wrapText="1"/>
    </xf>
    <xf numFmtId="0" fontId="29" fillId="35" borderId="65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left" vertical="center" wrapText="1"/>
    </xf>
    <xf numFmtId="3" fontId="29" fillId="35" borderId="17" xfId="0" applyNumberFormat="1" applyFont="1" applyFill="1" applyBorder="1" applyAlignment="1">
      <alignment vertical="top" wrapText="1"/>
    </xf>
    <xf numFmtId="0" fontId="30" fillId="35" borderId="17" xfId="0" applyFont="1" applyFill="1" applyBorder="1" applyAlignment="1">
      <alignment vertical="top" wrapText="1"/>
    </xf>
    <xf numFmtId="0" fontId="29" fillId="35" borderId="17" xfId="0" applyFont="1" applyFill="1" applyBorder="1" applyAlignment="1">
      <alignment vertical="top" wrapText="1"/>
    </xf>
    <xf numFmtId="0" fontId="0" fillId="35" borderId="17" xfId="36" applyFont="1" applyFill="1" applyBorder="1" applyAlignment="1" applyProtection="1">
      <alignment horizontal="left" vertical="center" wrapText="1"/>
      <protection/>
    </xf>
    <xf numFmtId="0" fontId="29" fillId="35" borderId="17" xfId="0" applyFont="1" applyFill="1" applyBorder="1" applyAlignment="1">
      <alignment horizontal="center" vertical="top" wrapText="1"/>
    </xf>
    <xf numFmtId="0" fontId="0" fillId="35" borderId="17" xfId="0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0" fontId="29" fillId="35" borderId="49" xfId="0" applyFont="1" applyFill="1" applyBorder="1" applyAlignment="1">
      <alignment horizontal="left" vertical="top" wrapText="1"/>
    </xf>
    <xf numFmtId="0" fontId="29" fillId="35" borderId="46" xfId="0" applyFont="1" applyFill="1" applyBorder="1" applyAlignment="1">
      <alignment horizontal="left" vertical="top" wrapText="1"/>
    </xf>
    <xf numFmtId="0" fontId="29" fillId="35" borderId="65" xfId="0" applyFont="1" applyFill="1" applyBorder="1" applyAlignment="1">
      <alignment horizontal="left" vertical="top" wrapText="1"/>
    </xf>
    <xf numFmtId="0" fontId="0" fillId="35" borderId="17" xfId="36" applyFont="1" applyFill="1" applyBorder="1" applyAlignment="1" applyProtection="1">
      <alignment horizontal="left" vertical="top" wrapText="1"/>
      <protection/>
    </xf>
    <xf numFmtId="3" fontId="0" fillId="35" borderId="17" xfId="0" applyNumberFormat="1" applyFont="1" applyFill="1" applyBorder="1" applyAlignment="1">
      <alignment horizontal="right" indent="1"/>
    </xf>
    <xf numFmtId="0" fontId="29" fillId="35" borderId="17" xfId="0" applyFont="1" applyFill="1" applyBorder="1" applyAlignment="1">
      <alignment horizontal="left" vertical="top" wrapText="1" indent="1"/>
    </xf>
    <xf numFmtId="0" fontId="0" fillId="35" borderId="37" xfId="36" applyFont="1" applyFill="1" applyBorder="1" applyAlignment="1" applyProtection="1">
      <alignment horizontal="left" vertical="center" wrapText="1" indent="1"/>
      <protection/>
    </xf>
    <xf numFmtId="0" fontId="0" fillId="35" borderId="58" xfId="36" applyFont="1" applyFill="1" applyBorder="1" applyAlignment="1" applyProtection="1">
      <alignment horizontal="left" vertical="center" wrapText="1" indent="1"/>
      <protection/>
    </xf>
    <xf numFmtId="3" fontId="0" fillId="35" borderId="49" xfId="0" applyNumberFormat="1" applyFont="1" applyFill="1" applyBorder="1" applyAlignment="1">
      <alignment horizontal="right" indent="1"/>
    </xf>
    <xf numFmtId="0" fontId="0" fillId="35" borderId="65" xfId="0" applyFont="1" applyFill="1" applyBorder="1" applyAlignment="1">
      <alignment horizontal="right" indent="1"/>
    </xf>
    <xf numFmtId="0" fontId="29" fillId="35" borderId="0" xfId="0" applyFont="1" applyFill="1" applyAlignment="1">
      <alignment horizontal="left" wrapText="1"/>
    </xf>
    <xf numFmtId="0" fontId="0" fillId="35" borderId="17" xfId="0" applyFont="1" applyFill="1" applyBorder="1" applyAlignment="1">
      <alignment horizontal="right" vertical="center" indent="1"/>
    </xf>
    <xf numFmtId="0" fontId="0" fillId="35" borderId="17" xfId="0" applyFont="1" applyFill="1" applyBorder="1" applyAlignment="1">
      <alignment horizontal="right" indent="1"/>
    </xf>
    <xf numFmtId="0" fontId="0" fillId="35" borderId="49" xfId="0" applyFont="1" applyFill="1" applyBorder="1" applyAlignment="1">
      <alignment horizontal="right" indent="1"/>
    </xf>
    <xf numFmtId="0" fontId="30" fillId="35" borderId="17" xfId="0" applyFont="1" applyFill="1" applyBorder="1" applyAlignment="1">
      <alignment horizontal="left" vertical="top" wrapText="1"/>
    </xf>
    <xf numFmtId="0" fontId="31" fillId="35" borderId="49" xfId="0" applyFont="1" applyFill="1" applyBorder="1" applyAlignment="1">
      <alignment horizontal="center" vertical="center" wrapText="1"/>
    </xf>
    <xf numFmtId="0" fontId="31" fillId="35" borderId="81" xfId="0" applyFont="1" applyFill="1" applyBorder="1" applyAlignment="1">
      <alignment horizontal="center" vertical="center" wrapText="1"/>
    </xf>
    <xf numFmtId="0" fontId="31" fillId="35" borderId="50" xfId="0" applyFont="1" applyFill="1" applyBorder="1" applyAlignment="1">
      <alignment horizontal="center" vertical="center" wrapText="1"/>
    </xf>
    <xf numFmtId="0" fontId="31" fillId="35" borderId="72" xfId="0" applyFont="1" applyFill="1" applyBorder="1" applyAlignment="1">
      <alignment horizontal="center" vertical="center" wrapText="1"/>
    </xf>
    <xf numFmtId="0" fontId="31" fillId="35" borderId="70" xfId="0" applyFont="1" applyFill="1" applyBorder="1" applyAlignment="1">
      <alignment horizontal="center" vertical="center" wrapText="1"/>
    </xf>
    <xf numFmtId="0" fontId="31" fillId="35" borderId="55" xfId="0" applyFont="1" applyFill="1" applyBorder="1" applyAlignment="1">
      <alignment horizontal="center" vertical="center" wrapText="1"/>
    </xf>
    <xf numFmtId="0" fontId="31" fillId="35" borderId="69" xfId="0" applyFont="1" applyFill="1" applyBorder="1" applyAlignment="1">
      <alignment horizontal="center" vertical="center" wrapText="1"/>
    </xf>
    <xf numFmtId="0" fontId="31" fillId="35" borderId="25" xfId="0" applyFont="1" applyFill="1" applyBorder="1" applyAlignment="1">
      <alignment horizontal="center" vertical="center" wrapText="1"/>
    </xf>
    <xf numFmtId="0" fontId="31" fillId="35" borderId="43" xfId="0" applyFont="1" applyFill="1" applyBorder="1" applyAlignment="1">
      <alignment horizontal="center" vertical="center" wrapText="1"/>
    </xf>
    <xf numFmtId="0" fontId="31" fillId="35" borderId="65" xfId="0" applyFont="1" applyFill="1" applyBorder="1" applyAlignment="1">
      <alignment horizontal="center" vertical="center" wrapText="1"/>
    </xf>
    <xf numFmtId="0" fontId="31" fillId="35" borderId="75" xfId="0" applyFont="1" applyFill="1" applyBorder="1" applyAlignment="1">
      <alignment horizontal="center" vertical="center" wrapText="1"/>
    </xf>
    <xf numFmtId="0" fontId="31" fillId="35" borderId="61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left" vertical="center" wrapText="1"/>
    </xf>
    <xf numFmtId="0" fontId="31" fillId="35" borderId="49" xfId="0" applyFont="1" applyFill="1" applyBorder="1" applyAlignment="1">
      <alignment horizontal="left" vertical="center" wrapText="1"/>
    </xf>
    <xf numFmtId="0" fontId="31" fillId="35" borderId="65" xfId="0" applyFont="1" applyFill="1" applyBorder="1" applyAlignment="1">
      <alignment horizontal="right" vertical="center" wrapText="1" indent="1"/>
    </xf>
    <xf numFmtId="0" fontId="31" fillId="35" borderId="17" xfId="0" applyFont="1" applyFill="1" applyBorder="1" applyAlignment="1">
      <alignment horizontal="right" vertical="center" wrapText="1" inden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26" xfId="0" applyFont="1" applyFill="1" applyBorder="1" applyAlignment="1">
      <alignment horizontal="left" vertical="center" wrapText="1"/>
    </xf>
    <xf numFmtId="0" fontId="31" fillId="35" borderId="28" xfId="0" applyFont="1" applyFill="1" applyBorder="1" applyAlignment="1">
      <alignment horizontal="left" vertical="center" wrapText="1"/>
    </xf>
    <xf numFmtId="0" fontId="31" fillId="35" borderId="56" xfId="0" applyFont="1" applyFill="1" applyBorder="1" applyAlignment="1">
      <alignment horizontal="left" vertical="center" wrapText="1"/>
    </xf>
    <xf numFmtId="0" fontId="31" fillId="35" borderId="50" xfId="0" applyFont="1" applyFill="1" applyBorder="1" applyAlignment="1">
      <alignment horizontal="left" vertical="center" wrapText="1"/>
    </xf>
    <xf numFmtId="0" fontId="38" fillId="35" borderId="55" xfId="0" applyFont="1" applyFill="1" applyBorder="1" applyAlignment="1">
      <alignment horizontal="center" vertical="center" wrapText="1"/>
    </xf>
    <xf numFmtId="0" fontId="38" fillId="35" borderId="56" xfId="0" applyFont="1" applyFill="1" applyBorder="1" applyAlignment="1">
      <alignment horizontal="center" vertical="center" wrapText="1"/>
    </xf>
    <xf numFmtId="0" fontId="38" fillId="35" borderId="50" xfId="0" applyFont="1" applyFill="1" applyBorder="1" applyAlignment="1">
      <alignment horizontal="center" vertical="center" wrapText="1"/>
    </xf>
    <xf numFmtId="0" fontId="31" fillId="35" borderId="26" xfId="0" applyFont="1" applyFill="1" applyBorder="1" applyAlignment="1">
      <alignment vertical="center" wrapText="1"/>
    </xf>
    <xf numFmtId="0" fontId="31" fillId="35" borderId="17" xfId="0" applyFont="1" applyFill="1" applyBorder="1" applyAlignment="1">
      <alignment vertical="center" wrapText="1"/>
    </xf>
    <xf numFmtId="0" fontId="31" fillId="35" borderId="49" xfId="0" applyFont="1" applyFill="1" applyBorder="1" applyAlignment="1">
      <alignment vertical="center" wrapText="1"/>
    </xf>
    <xf numFmtId="0" fontId="38" fillId="35" borderId="65" xfId="0" applyFont="1" applyFill="1" applyBorder="1" applyAlignment="1">
      <alignment horizontal="center" vertical="center" wrapText="1"/>
    </xf>
    <xf numFmtId="0" fontId="31" fillId="35" borderId="33" xfId="0" applyFont="1" applyFill="1" applyBorder="1" applyAlignment="1">
      <alignment horizontal="left" vertical="center" wrapText="1"/>
    </xf>
    <xf numFmtId="0" fontId="31" fillId="35" borderId="34" xfId="0" applyFont="1" applyFill="1" applyBorder="1" applyAlignment="1">
      <alignment horizontal="left" vertical="center" wrapText="1"/>
    </xf>
    <xf numFmtId="0" fontId="31" fillId="35" borderId="48" xfId="0" applyFont="1" applyFill="1" applyBorder="1" applyAlignment="1">
      <alignment horizontal="left" vertical="center" wrapText="1"/>
    </xf>
    <xf numFmtId="3" fontId="31" fillId="35" borderId="27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top" wrapText="1"/>
    </xf>
    <xf numFmtId="0" fontId="29" fillId="35" borderId="31" xfId="0" applyFont="1" applyFill="1" applyBorder="1" applyAlignment="1">
      <alignment horizontal="center" vertical="top" wrapText="1"/>
    </xf>
    <xf numFmtId="0" fontId="29" fillId="35" borderId="75" xfId="0" applyFont="1" applyFill="1" applyBorder="1" applyAlignment="1">
      <alignment horizontal="center" vertical="top" wrapText="1"/>
    </xf>
    <xf numFmtId="0" fontId="31" fillId="35" borderId="31" xfId="0" applyFont="1" applyFill="1" applyBorder="1" applyAlignment="1">
      <alignment horizontal="center" vertical="center" wrapText="1"/>
    </xf>
    <xf numFmtId="0" fontId="30" fillId="35" borderId="28" xfId="0" applyFont="1" applyFill="1" applyBorder="1" applyAlignment="1">
      <alignment horizontal="center" vertical="top" wrapText="1"/>
    </xf>
    <xf numFmtId="0" fontId="30" fillId="35" borderId="56" xfId="0" applyFont="1" applyFill="1" applyBorder="1" applyAlignment="1">
      <alignment horizontal="center" vertical="top" wrapText="1"/>
    </xf>
    <xf numFmtId="0" fontId="30" fillId="35" borderId="50" xfId="0" applyFont="1" applyFill="1" applyBorder="1" applyAlignment="1">
      <alignment horizontal="center" vertical="top" wrapText="1"/>
    </xf>
    <xf numFmtId="0" fontId="31" fillId="35" borderId="56" xfId="0" applyFont="1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left" vertical="center" wrapText="1"/>
    </xf>
    <xf numFmtId="0" fontId="29" fillId="35" borderId="49" xfId="0" applyFont="1" applyFill="1" applyBorder="1" applyAlignment="1">
      <alignment horizontal="left" vertical="center" wrapText="1"/>
    </xf>
    <xf numFmtId="0" fontId="29" fillId="35" borderId="28" xfId="0" applyFont="1" applyFill="1" applyBorder="1" applyAlignment="1">
      <alignment horizontal="left" vertical="center" wrapText="1"/>
    </xf>
    <xf numFmtId="0" fontId="29" fillId="35" borderId="56" xfId="0" applyFont="1" applyFill="1" applyBorder="1" applyAlignment="1">
      <alignment horizontal="left" vertical="center" wrapText="1"/>
    </xf>
    <xf numFmtId="0" fontId="29" fillId="35" borderId="50" xfId="0" applyFont="1" applyFill="1" applyBorder="1" applyAlignment="1">
      <alignment horizontal="left" vertical="center" wrapText="1"/>
    </xf>
    <xf numFmtId="0" fontId="29" fillId="35" borderId="0" xfId="0" applyFont="1" applyFill="1" applyBorder="1" applyAlignment="1">
      <alignment vertical="top" wrapText="1"/>
    </xf>
    <xf numFmtId="0" fontId="29" fillId="35" borderId="0" xfId="0" applyFont="1" applyFill="1" applyBorder="1" applyAlignment="1">
      <alignment wrapText="1"/>
    </xf>
    <xf numFmtId="0" fontId="31" fillId="35" borderId="36" xfId="0" applyFont="1" applyFill="1" applyBorder="1" applyAlignment="1">
      <alignment vertical="center" wrapText="1"/>
    </xf>
    <xf numFmtId="0" fontId="29" fillId="35" borderId="24" xfId="0" applyFont="1" applyFill="1" applyBorder="1" applyAlignment="1">
      <alignment vertical="top" wrapText="1"/>
    </xf>
    <xf numFmtId="0" fontId="29" fillId="35" borderId="31" xfId="0" applyFont="1" applyFill="1" applyBorder="1" applyAlignment="1">
      <alignment vertical="top" wrapText="1"/>
    </xf>
    <xf numFmtId="0" fontId="29" fillId="35" borderId="75" xfId="0" applyFont="1" applyFill="1" applyBorder="1" applyAlignment="1">
      <alignment vertical="top" wrapText="1"/>
    </xf>
    <xf numFmtId="0" fontId="29" fillId="35" borderId="28" xfId="0" applyFont="1" applyFill="1" applyBorder="1" applyAlignment="1">
      <alignment horizontal="center" vertical="top" wrapText="1"/>
    </xf>
    <xf numFmtId="0" fontId="29" fillId="35" borderId="56" xfId="0" applyFont="1" applyFill="1" applyBorder="1" applyAlignment="1">
      <alignment horizontal="center" vertical="top" wrapText="1"/>
    </xf>
    <xf numFmtId="0" fontId="29" fillId="35" borderId="50" xfId="0" applyFont="1" applyFill="1" applyBorder="1" applyAlignment="1">
      <alignment horizontal="center" vertical="top" wrapText="1"/>
    </xf>
    <xf numFmtId="0" fontId="29" fillId="35" borderId="33" xfId="0" applyFont="1" applyFill="1" applyBorder="1" applyAlignment="1">
      <alignment horizontal="left" vertical="center" wrapText="1"/>
    </xf>
    <xf numFmtId="0" fontId="29" fillId="35" borderId="34" xfId="0" applyFont="1" applyFill="1" applyBorder="1" applyAlignment="1">
      <alignment horizontal="left" vertical="center" wrapText="1"/>
    </xf>
    <xf numFmtId="0" fontId="29" fillId="35" borderId="48" xfId="0" applyFont="1" applyFill="1" applyBorder="1" applyAlignment="1">
      <alignment horizontal="left" vertical="center" wrapText="1"/>
    </xf>
    <xf numFmtId="0" fontId="29" fillId="35" borderId="0" xfId="0" applyFont="1" applyFill="1" applyAlignment="1">
      <alignment wrapText="1"/>
    </xf>
    <xf numFmtId="0" fontId="30" fillId="35" borderId="55" xfId="0" applyFont="1" applyFill="1" applyBorder="1" applyAlignment="1">
      <alignment horizontal="center" vertical="top" wrapText="1"/>
    </xf>
    <xf numFmtId="0" fontId="30" fillId="35" borderId="41" xfId="0" applyFont="1" applyFill="1" applyBorder="1" applyAlignment="1">
      <alignment horizontal="center" vertical="top" wrapText="1"/>
    </xf>
    <xf numFmtId="0" fontId="29" fillId="35" borderId="27" xfId="0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55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left" vertical="center" wrapText="1"/>
    </xf>
    <xf numFmtId="3" fontId="31" fillId="35" borderId="65" xfId="0" applyNumberFormat="1" applyFont="1" applyFill="1" applyBorder="1" applyAlignment="1">
      <alignment horizontal="center" vertical="center" wrapText="1"/>
    </xf>
    <xf numFmtId="3" fontId="31" fillId="35" borderId="17" xfId="0" applyNumberFormat="1" applyFont="1" applyFill="1" applyBorder="1" applyAlignment="1">
      <alignment horizontal="center" vertical="center" wrapText="1"/>
    </xf>
    <xf numFmtId="0" fontId="31" fillId="35" borderId="28" xfId="0" applyFont="1" applyFill="1" applyBorder="1" applyAlignment="1">
      <alignment vertical="center" wrapText="1"/>
    </xf>
    <xf numFmtId="0" fontId="31" fillId="35" borderId="56" xfId="0" applyFont="1" applyFill="1" applyBorder="1" applyAlignment="1">
      <alignment vertical="center" wrapText="1"/>
    </xf>
    <xf numFmtId="0" fontId="31" fillId="35" borderId="41" xfId="0" applyFont="1" applyFill="1" applyBorder="1" applyAlignment="1">
      <alignment vertical="center" wrapText="1"/>
    </xf>
    <xf numFmtId="0" fontId="31" fillId="35" borderId="17" xfId="0" applyFont="1" applyFill="1" applyBorder="1" applyAlignment="1">
      <alignment horizontal="left" vertical="center"/>
    </xf>
    <xf numFmtId="0" fontId="29" fillId="35" borderId="41" xfId="0" applyFont="1" applyFill="1" applyBorder="1" applyAlignment="1">
      <alignment horizontal="center" vertical="top" wrapText="1"/>
    </xf>
    <xf numFmtId="0" fontId="31" fillId="35" borderId="26" xfId="0" applyFont="1" applyFill="1" applyBorder="1" applyAlignment="1">
      <alignment horizontal="center" vertical="center" wrapText="1"/>
    </xf>
    <xf numFmtId="0" fontId="31" fillId="35" borderId="28" xfId="0" applyFont="1" applyFill="1" applyBorder="1" applyAlignment="1">
      <alignment horizontal="center" vertical="center" wrapText="1"/>
    </xf>
    <xf numFmtId="0" fontId="31" fillId="35" borderId="56" xfId="0" applyFont="1" applyFill="1" applyBorder="1" applyAlignment="1">
      <alignment horizontal="left" vertical="center"/>
    </xf>
    <xf numFmtId="0" fontId="29" fillId="35" borderId="36" xfId="0" applyFont="1" applyFill="1" applyBorder="1" applyAlignment="1">
      <alignment horizontal="left" vertical="center" wrapText="1"/>
    </xf>
    <xf numFmtId="0" fontId="29" fillId="35" borderId="69" xfId="0" applyFont="1" applyFill="1" applyBorder="1" applyAlignment="1">
      <alignment vertical="top" wrapText="1"/>
    </xf>
    <xf numFmtId="0" fontId="29" fillId="35" borderId="88" xfId="0" applyFont="1" applyFill="1" applyBorder="1" applyAlignment="1">
      <alignment vertical="top" wrapText="1"/>
    </xf>
    <xf numFmtId="0" fontId="29" fillId="35" borderId="61" xfId="0" applyFont="1" applyFill="1" applyBorder="1" applyAlignment="1">
      <alignment vertical="top" wrapText="1"/>
    </xf>
    <xf numFmtId="0" fontId="29" fillId="35" borderId="39" xfId="0" applyFont="1" applyFill="1" applyBorder="1" applyAlignment="1">
      <alignment horizontal="left" vertical="center" wrapText="1"/>
    </xf>
    <xf numFmtId="0" fontId="29" fillId="35" borderId="29" xfId="0" applyFont="1" applyFill="1" applyBorder="1" applyAlignment="1">
      <alignment horizontal="left" vertical="center" wrapText="1"/>
    </xf>
    <xf numFmtId="0" fontId="29" fillId="35" borderId="51" xfId="0" applyFont="1" applyFill="1" applyBorder="1" applyAlignment="1">
      <alignment horizontal="left" vertical="center" wrapText="1"/>
    </xf>
    <xf numFmtId="0" fontId="29" fillId="35" borderId="32" xfId="0" applyFont="1" applyFill="1" applyBorder="1" applyAlignment="1">
      <alignment horizontal="center" vertical="top" wrapText="1"/>
    </xf>
    <xf numFmtId="0" fontId="29" fillId="35" borderId="69" xfId="0" applyFont="1" applyFill="1" applyBorder="1" applyAlignment="1">
      <alignment horizontal="left" vertical="center" wrapText="1"/>
    </xf>
    <xf numFmtId="0" fontId="29" fillId="35" borderId="88" xfId="0" applyFont="1" applyFill="1" applyBorder="1" applyAlignment="1">
      <alignment horizontal="left" vertical="center" wrapText="1"/>
    </xf>
    <xf numFmtId="0" fontId="29" fillId="35" borderId="61" xfId="0" applyFont="1" applyFill="1" applyBorder="1" applyAlignment="1">
      <alignment horizontal="left" vertical="center" wrapText="1"/>
    </xf>
    <xf numFmtId="0" fontId="31" fillId="35" borderId="65" xfId="0" applyFont="1" applyFill="1" applyBorder="1" applyAlignment="1">
      <alignment horizontal="left" vertical="center" wrapText="1"/>
    </xf>
    <xf numFmtId="0" fontId="29" fillId="35" borderId="32" xfId="0" applyFont="1" applyFill="1" applyBorder="1" applyAlignment="1">
      <alignment vertical="top" wrapText="1"/>
    </xf>
    <xf numFmtId="0" fontId="31" fillId="35" borderId="35" xfId="0" applyFont="1" applyFill="1" applyBorder="1" applyAlignment="1">
      <alignment horizontal="left" vertical="center" wrapText="1"/>
    </xf>
    <xf numFmtId="0" fontId="31" fillId="35" borderId="41" xfId="0" applyFont="1" applyFill="1" applyBorder="1" applyAlignment="1">
      <alignment horizontal="left" vertical="center" wrapText="1"/>
    </xf>
    <xf numFmtId="0" fontId="29" fillId="35" borderId="41" xfId="0" applyFont="1" applyFill="1" applyBorder="1" applyAlignment="1">
      <alignment horizontal="left" vertical="center" wrapText="1"/>
    </xf>
    <xf numFmtId="0" fontId="31" fillId="35" borderId="70" xfId="0" applyFont="1" applyFill="1" applyBorder="1" applyAlignment="1">
      <alignment horizontal="left" vertical="center" wrapText="1"/>
    </xf>
    <xf numFmtId="0" fontId="31" fillId="35" borderId="72" xfId="0" applyFont="1" applyFill="1" applyBorder="1" applyAlignment="1">
      <alignment horizontal="left" vertical="center" wrapText="1"/>
    </xf>
    <xf numFmtId="0" fontId="30" fillId="35" borderId="70" xfId="0" applyFont="1" applyFill="1" applyBorder="1" applyAlignment="1">
      <alignment horizontal="center" vertical="top" wrapText="1"/>
    </xf>
    <xf numFmtId="0" fontId="30" fillId="35" borderId="67" xfId="0" applyFont="1" applyFill="1" applyBorder="1" applyAlignment="1">
      <alignment horizontal="center" vertical="top" wrapText="1"/>
    </xf>
    <xf numFmtId="0" fontId="30" fillId="35" borderId="72" xfId="0" applyFont="1" applyFill="1" applyBorder="1" applyAlignment="1">
      <alignment horizontal="center" vertical="top" wrapText="1"/>
    </xf>
    <xf numFmtId="0" fontId="29" fillId="35" borderId="69" xfId="0" applyFont="1" applyFill="1" applyBorder="1" applyAlignment="1">
      <alignment horizontal="center" vertical="top" wrapText="1"/>
    </xf>
    <xf numFmtId="0" fontId="29" fillId="35" borderId="88" xfId="0" applyFont="1" applyFill="1" applyBorder="1" applyAlignment="1">
      <alignment horizontal="center" vertical="top" wrapText="1"/>
    </xf>
    <xf numFmtId="0" fontId="29" fillId="35" borderId="61" xfId="0" applyFont="1" applyFill="1" applyBorder="1" applyAlignment="1">
      <alignment horizontal="center" vertical="top" wrapText="1"/>
    </xf>
    <xf numFmtId="0" fontId="0" fillId="35" borderId="69" xfId="0" applyFill="1" applyBorder="1" applyAlignment="1">
      <alignment/>
    </xf>
    <xf numFmtId="0" fontId="0" fillId="35" borderId="88" xfId="0" applyFill="1" applyBorder="1" applyAlignment="1">
      <alignment/>
    </xf>
    <xf numFmtId="0" fontId="37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1" fillId="35" borderId="25" xfId="0" applyFont="1" applyFill="1" applyBorder="1" applyAlignment="1">
      <alignment horizontal="center" vertical="top" wrapText="1"/>
    </xf>
    <xf numFmtId="0" fontId="31" fillId="35" borderId="32" xfId="0" applyFont="1" applyFill="1" applyBorder="1" applyAlignment="1">
      <alignment horizontal="center" vertical="top" wrapText="1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41" xfId="0" applyFont="1" applyFill="1" applyBorder="1" applyAlignment="1">
      <alignment horizontal="center" vertical="center" wrapText="1"/>
    </xf>
    <xf numFmtId="1" fontId="31" fillId="35" borderId="34" xfId="0" applyNumberFormat="1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27" xfId="0" applyFont="1" applyFill="1" applyBorder="1" applyAlignment="1">
      <alignment horizontal="right" vertical="center" wrapText="1" indent="1"/>
    </xf>
    <xf numFmtId="0" fontId="31" fillId="35" borderId="34" xfId="0" applyFont="1" applyFill="1" applyBorder="1" applyAlignment="1">
      <alignment horizontal="right" vertical="center" wrapText="1" indent="1"/>
    </xf>
    <xf numFmtId="0" fontId="31" fillId="35" borderId="18" xfId="0" applyFont="1" applyFill="1" applyBorder="1" applyAlignment="1">
      <alignment horizontal="left" vertical="center" wrapText="1"/>
    </xf>
    <xf numFmtId="0" fontId="31" fillId="35" borderId="91" xfId="0" applyFont="1" applyFill="1" applyBorder="1" applyAlignment="1">
      <alignment horizontal="left" vertical="center" wrapText="1"/>
    </xf>
    <xf numFmtId="0" fontId="31" fillId="35" borderId="43" xfId="0" applyFont="1" applyFill="1" applyBorder="1" applyAlignment="1">
      <alignment horizontal="left" vertical="center" wrapText="1"/>
    </xf>
    <xf numFmtId="0" fontId="31" fillId="35" borderId="81" xfId="0" applyFont="1" applyFill="1" applyBorder="1" applyAlignment="1">
      <alignment horizontal="left" vertical="center" wrapText="1"/>
    </xf>
    <xf numFmtId="3" fontId="31" fillId="35" borderId="34" xfId="0" applyNumberFormat="1" applyFont="1" applyFill="1" applyBorder="1" applyAlignment="1">
      <alignment horizontal="center" vertical="center" wrapText="1"/>
    </xf>
    <xf numFmtId="0" fontId="31" fillId="35" borderId="48" xfId="0" applyFont="1" applyFill="1" applyBorder="1" applyAlignment="1">
      <alignment horizontal="center" vertical="center" wrapText="1"/>
    </xf>
    <xf numFmtId="0" fontId="31" fillId="35" borderId="55" xfId="0" applyFont="1" applyFill="1" applyBorder="1" applyAlignment="1">
      <alignment horizontal="right" vertical="center" wrapText="1" indent="1"/>
    </xf>
    <xf numFmtId="0" fontId="31" fillId="35" borderId="56" xfId="0" applyFont="1" applyFill="1" applyBorder="1" applyAlignment="1">
      <alignment horizontal="right" vertical="center" wrapText="1" indent="1"/>
    </xf>
    <xf numFmtId="1" fontId="31" fillId="35" borderId="56" xfId="0" applyNumberFormat="1" applyFont="1" applyFill="1" applyBorder="1" applyAlignment="1">
      <alignment horizontal="center" vertical="center" wrapText="1"/>
    </xf>
    <xf numFmtId="0" fontId="31" fillId="35" borderId="69" xfId="0" applyFont="1" applyFill="1" applyBorder="1" applyAlignment="1">
      <alignment horizontal="left" vertical="center" wrapText="1"/>
    </xf>
    <xf numFmtId="0" fontId="31" fillId="35" borderId="88" xfId="0" applyFont="1" applyFill="1" applyBorder="1" applyAlignment="1">
      <alignment horizontal="left" vertical="center" wrapText="1"/>
    </xf>
    <xf numFmtId="0" fontId="31" fillId="35" borderId="61" xfId="0" applyFont="1" applyFill="1" applyBorder="1" applyAlignment="1">
      <alignment horizontal="left" vertical="center" wrapText="1"/>
    </xf>
    <xf numFmtId="0" fontId="31" fillId="35" borderId="67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26" fillId="33" borderId="73" xfId="0" applyNumberFormat="1" applyFont="1" applyFill="1" applyBorder="1" applyAlignment="1">
      <alignment horizontal="left" indent="1"/>
    </xf>
    <xf numFmtId="49" fontId="4" fillId="33" borderId="0" xfId="0" applyNumberFormat="1" applyFont="1" applyFill="1" applyBorder="1" applyAlignment="1">
      <alignment horizontal="left" indent="1"/>
    </xf>
    <xf numFmtId="0" fontId="28" fillId="33" borderId="0" xfId="0" applyFont="1" applyFill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indent="2"/>
    </xf>
    <xf numFmtId="0" fontId="26" fillId="33" borderId="73" xfId="0" applyFont="1" applyFill="1" applyBorder="1" applyAlignment="1">
      <alignment horizontal="left" indent="1"/>
    </xf>
    <xf numFmtId="0" fontId="26" fillId="33" borderId="0" xfId="0" applyFont="1" applyFill="1" applyBorder="1" applyAlignment="1">
      <alignment horizontal="left" indent="1"/>
    </xf>
    <xf numFmtId="0" fontId="32" fillId="33" borderId="0" xfId="0" applyFont="1" applyFill="1" applyAlignment="1">
      <alignment horizontal="left" vertical="center" indent="1"/>
    </xf>
    <xf numFmtId="49" fontId="7" fillId="33" borderId="0" xfId="0" applyNumberFormat="1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 wrapText="1" indent="2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33" borderId="0" xfId="0" applyNumberFormat="1" applyFont="1" applyFill="1" applyBorder="1" applyAlignment="1">
      <alignment horizontal="left" vertical="center" wrapText="1" indent="2"/>
    </xf>
    <xf numFmtId="49" fontId="4" fillId="33" borderId="0" xfId="0" applyNumberFormat="1" applyFont="1" applyFill="1" applyBorder="1" applyAlignment="1">
      <alignment horizontal="left" vertical="center" wrapText="1" indent="2"/>
    </xf>
    <xf numFmtId="0" fontId="106" fillId="33" borderId="0" xfId="0" applyFont="1" applyFill="1" applyAlignment="1">
      <alignment horizontal="center"/>
    </xf>
    <xf numFmtId="0" fontId="26" fillId="33" borderId="73" xfId="0" applyFont="1" applyFill="1" applyBorder="1" applyAlignment="1">
      <alignment/>
    </xf>
    <xf numFmtId="0" fontId="6" fillId="33" borderId="7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F37" sqref="F37"/>
    </sheetView>
  </sheetViews>
  <sheetFormatPr defaultColWidth="8.87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10.375" style="1" customWidth="1"/>
    <col min="15" max="15" width="11.25390625" style="1" customWidth="1"/>
    <col min="16" max="16" width="11.375" style="1" customWidth="1"/>
    <col min="17" max="17" width="7.25390625" style="1" customWidth="1"/>
    <col min="18" max="16384" width="8.875" style="1" customWidth="1"/>
  </cols>
  <sheetData>
    <row r="1" spans="1:15" ht="27" customHeight="1">
      <c r="A1" s="819" t="s">
        <v>393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15"/>
      <c r="O1" s="15"/>
    </row>
    <row r="2" spans="1:15" ht="27" customHeight="1">
      <c r="A2" s="39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"/>
      <c r="O2" s="15"/>
    </row>
    <row r="3" spans="1:15" ht="15.75" customHeight="1">
      <c r="A3" s="3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5"/>
      <c r="O3" s="15"/>
    </row>
    <row r="4" spans="1:15" s="396" customFormat="1" ht="21.75" customHeight="1" thickBot="1">
      <c r="A4" s="393" t="s">
        <v>394</v>
      </c>
      <c r="B4" s="394"/>
      <c r="C4" s="394"/>
      <c r="D4" s="394"/>
      <c r="E4" s="394"/>
      <c r="F4" s="394"/>
      <c r="G4" s="394"/>
      <c r="H4" s="394"/>
      <c r="I4" s="395"/>
      <c r="J4" s="395"/>
      <c r="K4" s="394"/>
      <c r="O4" s="482"/>
    </row>
    <row r="5" spans="1:15" ht="15" customHeight="1" thickBot="1">
      <c r="A5" s="22" t="s">
        <v>268</v>
      </c>
      <c r="B5" s="822" t="s">
        <v>267</v>
      </c>
      <c r="C5" s="823"/>
      <c r="D5" s="822" t="s">
        <v>269</v>
      </c>
      <c r="E5" s="823"/>
      <c r="F5" s="822" t="s">
        <v>270</v>
      </c>
      <c r="G5" s="824"/>
      <c r="H5" s="825" t="s">
        <v>43</v>
      </c>
      <c r="I5" s="813" t="s">
        <v>18</v>
      </c>
      <c r="J5" s="815" t="s">
        <v>9</v>
      </c>
      <c r="O5" s="483"/>
    </row>
    <row r="6" spans="1:15" s="25" customFormat="1" ht="29.25" customHeight="1" thickBot="1">
      <c r="A6" s="22" t="s">
        <v>30</v>
      </c>
      <c r="B6" s="397" t="s">
        <v>272</v>
      </c>
      <c r="C6" s="402" t="s">
        <v>271</v>
      </c>
      <c r="D6" s="397" t="s">
        <v>272</v>
      </c>
      <c r="E6" s="409" t="s">
        <v>271</v>
      </c>
      <c r="F6" s="397" t="s">
        <v>272</v>
      </c>
      <c r="G6" s="402" t="s">
        <v>271</v>
      </c>
      <c r="H6" s="826"/>
      <c r="I6" s="814"/>
      <c r="J6" s="816"/>
      <c r="O6" s="484"/>
    </row>
    <row r="7" spans="1:18" ht="12.75" customHeight="1">
      <c r="A7" s="12" t="s">
        <v>47</v>
      </c>
      <c r="B7" s="403">
        <v>1</v>
      </c>
      <c r="C7" s="404">
        <v>2</v>
      </c>
      <c r="D7" s="398"/>
      <c r="E7" s="410"/>
      <c r="F7" s="417"/>
      <c r="G7" s="179"/>
      <c r="H7" s="413"/>
      <c r="I7" s="164"/>
      <c r="J7" s="165">
        <f>SUM(B7:I7)</f>
        <v>3</v>
      </c>
      <c r="M7" s="486"/>
      <c r="N7" s="38"/>
      <c r="O7" s="487"/>
      <c r="P7" s="38"/>
      <c r="Q7" s="38"/>
      <c r="R7" s="2"/>
    </row>
    <row r="8" spans="1:18" ht="12.75" customHeight="1">
      <c r="A8" s="12" t="s">
        <v>155</v>
      </c>
      <c r="B8" s="403">
        <v>1</v>
      </c>
      <c r="C8" s="404">
        <v>2</v>
      </c>
      <c r="D8" s="398"/>
      <c r="E8" s="410"/>
      <c r="F8" s="417"/>
      <c r="G8" s="179"/>
      <c r="H8" s="413"/>
      <c r="I8" s="164"/>
      <c r="J8" s="165">
        <f aca="true" t="shared" si="0" ref="J8:J15">SUM(B8:I8)</f>
        <v>3</v>
      </c>
      <c r="N8" s="2"/>
      <c r="O8" s="483"/>
      <c r="P8" s="2"/>
      <c r="Q8" s="2"/>
      <c r="R8" s="2"/>
    </row>
    <row r="9" spans="1:18" ht="12.75" customHeight="1">
      <c r="A9" s="10" t="s">
        <v>156</v>
      </c>
      <c r="B9" s="405">
        <v>1</v>
      </c>
      <c r="C9" s="180"/>
      <c r="D9" s="399"/>
      <c r="E9" s="411"/>
      <c r="F9" s="418">
        <v>2</v>
      </c>
      <c r="G9" s="180"/>
      <c r="H9" s="414"/>
      <c r="I9" s="166"/>
      <c r="J9" s="165">
        <f t="shared" si="0"/>
        <v>3</v>
      </c>
      <c r="N9" s="2"/>
      <c r="O9" s="483"/>
      <c r="P9" s="2"/>
      <c r="Q9" s="2"/>
      <c r="R9" s="2"/>
    </row>
    <row r="10" spans="1:18" ht="12.75" customHeight="1">
      <c r="A10" s="10" t="s">
        <v>154</v>
      </c>
      <c r="B10" s="405">
        <v>1</v>
      </c>
      <c r="C10" s="180"/>
      <c r="D10" s="399"/>
      <c r="E10" s="411"/>
      <c r="F10" s="418">
        <v>1</v>
      </c>
      <c r="G10" s="180"/>
      <c r="H10" s="414"/>
      <c r="I10" s="166"/>
      <c r="J10" s="165">
        <f t="shared" si="0"/>
        <v>2</v>
      </c>
      <c r="N10" s="2"/>
      <c r="O10" s="483"/>
      <c r="P10" s="2"/>
      <c r="Q10" s="2"/>
      <c r="R10" s="2"/>
    </row>
    <row r="11" spans="1:18" ht="12.75" customHeight="1">
      <c r="A11" s="10" t="s">
        <v>157</v>
      </c>
      <c r="B11" s="405">
        <v>1</v>
      </c>
      <c r="C11" s="406">
        <v>2</v>
      </c>
      <c r="D11" s="399"/>
      <c r="E11" s="411"/>
      <c r="F11" s="418">
        <v>1</v>
      </c>
      <c r="G11" s="180">
        <v>3</v>
      </c>
      <c r="H11" s="414"/>
      <c r="I11" s="166"/>
      <c r="J11" s="165">
        <f t="shared" si="0"/>
        <v>7</v>
      </c>
      <c r="N11" s="2"/>
      <c r="O11" s="483"/>
      <c r="P11" s="2"/>
      <c r="Q11" s="2"/>
      <c r="R11" s="2"/>
    </row>
    <row r="12" spans="1:18" ht="12.75" customHeight="1">
      <c r="A12" s="10" t="s">
        <v>28</v>
      </c>
      <c r="B12" s="405"/>
      <c r="C12" s="406"/>
      <c r="D12" s="399"/>
      <c r="E12" s="411"/>
      <c r="F12" s="418"/>
      <c r="G12" s="180"/>
      <c r="H12" s="414"/>
      <c r="I12" s="166"/>
      <c r="J12" s="165">
        <f t="shared" si="0"/>
        <v>0</v>
      </c>
      <c r="N12" s="2"/>
      <c r="O12" s="483"/>
      <c r="P12" s="2"/>
      <c r="Q12" s="2"/>
      <c r="R12" s="2"/>
    </row>
    <row r="13" spans="1:10" ht="12.75" customHeight="1">
      <c r="A13" s="10" t="s">
        <v>159</v>
      </c>
      <c r="B13" s="405">
        <v>1</v>
      </c>
      <c r="C13" s="406">
        <v>1</v>
      </c>
      <c r="D13" s="399"/>
      <c r="E13" s="411"/>
      <c r="F13" s="418">
        <v>1</v>
      </c>
      <c r="G13" s="180"/>
      <c r="H13" s="414"/>
      <c r="I13" s="166"/>
      <c r="J13" s="165">
        <f t="shared" si="0"/>
        <v>3</v>
      </c>
    </row>
    <row r="14" spans="1:10" s="5" customFormat="1" ht="12.75" customHeight="1">
      <c r="A14" s="10" t="s">
        <v>160</v>
      </c>
      <c r="B14" s="405">
        <v>2</v>
      </c>
      <c r="C14" s="406">
        <v>2</v>
      </c>
      <c r="D14" s="399"/>
      <c r="E14" s="411"/>
      <c r="F14" s="405">
        <v>1</v>
      </c>
      <c r="G14" s="406"/>
      <c r="H14" s="415"/>
      <c r="I14" s="166"/>
      <c r="J14" s="165">
        <f t="shared" si="0"/>
        <v>5</v>
      </c>
    </row>
    <row r="15" spans="1:10" s="4" customFormat="1" ht="12.75" customHeight="1" thickBot="1">
      <c r="A15" s="11" t="s">
        <v>5</v>
      </c>
      <c r="B15" s="407">
        <v>7</v>
      </c>
      <c r="C15" s="408">
        <v>11</v>
      </c>
      <c r="D15" s="400">
        <v>1</v>
      </c>
      <c r="E15" s="412">
        <v>1</v>
      </c>
      <c r="F15" s="419">
        <v>7</v>
      </c>
      <c r="G15" s="183">
        <v>16</v>
      </c>
      <c r="H15" s="416">
        <v>2</v>
      </c>
      <c r="I15" s="167">
        <v>0.75</v>
      </c>
      <c r="J15" s="165">
        <f t="shared" si="0"/>
        <v>45.75</v>
      </c>
    </row>
    <row r="16" spans="1:10" s="4" customFormat="1" ht="12.75" customHeight="1" thickBot="1">
      <c r="A16" s="6" t="s">
        <v>9</v>
      </c>
      <c r="B16" s="168">
        <f>SUM(B7:B15)</f>
        <v>15</v>
      </c>
      <c r="C16" s="185">
        <f aca="true" t="shared" si="1" ref="C16:I16">SUM(C7:C15)</f>
        <v>20</v>
      </c>
      <c r="D16" s="401">
        <f>SUM(D7:D15)</f>
        <v>1</v>
      </c>
      <c r="E16" s="184">
        <f t="shared" si="1"/>
        <v>1</v>
      </c>
      <c r="F16" s="168">
        <f t="shared" si="1"/>
        <v>13</v>
      </c>
      <c r="G16" s="185">
        <f t="shared" si="1"/>
        <v>19</v>
      </c>
      <c r="H16" s="401">
        <f t="shared" si="1"/>
        <v>2</v>
      </c>
      <c r="I16" s="169">
        <f t="shared" si="1"/>
        <v>0.75</v>
      </c>
      <c r="J16" s="170">
        <f>SUM(B16:I16)</f>
        <v>71.75</v>
      </c>
    </row>
    <row r="17" spans="17:18" s="4" customFormat="1" ht="12.75" customHeight="1">
      <c r="Q17" s="270"/>
      <c r="R17" s="270"/>
    </row>
    <row r="18" spans="7:18" s="4" customFormat="1" ht="12.75" customHeight="1">
      <c r="G18" s="19"/>
      <c r="Q18" s="270"/>
      <c r="R18" s="270"/>
    </row>
    <row r="19" spans="1:18" s="17" customFormat="1" ht="15" customHeight="1">
      <c r="A19" s="817" t="s">
        <v>395</v>
      </c>
      <c r="B19" s="817"/>
      <c r="C19" s="35"/>
      <c r="D19" s="31"/>
      <c r="E19" s="821"/>
      <c r="F19" s="821"/>
      <c r="G19" s="821"/>
      <c r="H19" s="821"/>
      <c r="J19" s="16"/>
      <c r="Q19" s="271"/>
      <c r="R19" s="271"/>
    </row>
    <row r="20" spans="1:18" s="17" customFormat="1" ht="15" customHeight="1">
      <c r="A20" s="817"/>
      <c r="B20" s="817"/>
      <c r="C20" s="35"/>
      <c r="D20" s="31"/>
      <c r="E20" s="38" t="s">
        <v>91</v>
      </c>
      <c r="F20" s="36"/>
      <c r="G20" s="36"/>
      <c r="H20" s="36"/>
      <c r="J20" s="38" t="s">
        <v>92</v>
      </c>
      <c r="K20" s="37"/>
      <c r="L20" s="37"/>
      <c r="Q20" s="271"/>
      <c r="R20" s="271"/>
    </row>
    <row r="21" spans="1:18" s="4" customFormat="1" ht="19.5" customHeight="1" thickBot="1">
      <c r="A21" s="818"/>
      <c r="B21" s="818"/>
      <c r="C21" s="35"/>
      <c r="F21" s="30"/>
      <c r="G21" s="30"/>
      <c r="Q21" s="270"/>
      <c r="R21" s="270"/>
    </row>
    <row r="22" spans="1:16" s="14" customFormat="1" ht="33.75" customHeight="1" thickBot="1">
      <c r="A22" s="13" t="s">
        <v>41</v>
      </c>
      <c r="B22" s="13" t="s">
        <v>27</v>
      </c>
      <c r="E22" s="23" t="s">
        <v>30</v>
      </c>
      <c r="F22" s="135" t="s">
        <v>31</v>
      </c>
      <c r="G22" s="52"/>
      <c r="H22" s="136"/>
      <c r="J22" s="23" t="s">
        <v>30</v>
      </c>
      <c r="K22" s="24" t="s">
        <v>84</v>
      </c>
      <c r="L22" s="186" t="s">
        <v>40</v>
      </c>
      <c r="N22" s="640"/>
      <c r="O22" s="641"/>
      <c r="P22" s="640"/>
    </row>
    <row r="23" spans="1:18" s="4" customFormat="1" ht="12.75" customHeight="1">
      <c r="A23" s="251" t="s">
        <v>1</v>
      </c>
      <c r="B23" s="249">
        <v>1392</v>
      </c>
      <c r="E23" s="440" t="s">
        <v>47</v>
      </c>
      <c r="F23" s="173">
        <v>95</v>
      </c>
      <c r="G23" s="53"/>
      <c r="I23" s="19"/>
      <c r="J23" s="33" t="s">
        <v>47</v>
      </c>
      <c r="K23" s="178">
        <v>10</v>
      </c>
      <c r="L23" s="179"/>
      <c r="N23" s="642"/>
      <c r="O23" s="643"/>
      <c r="P23" s="643"/>
      <c r="Q23" s="270"/>
      <c r="R23" s="270"/>
    </row>
    <row r="24" spans="1:18" s="4" customFormat="1" ht="12.75" customHeight="1">
      <c r="A24" s="252" t="s">
        <v>6</v>
      </c>
      <c r="B24" s="171">
        <v>6012</v>
      </c>
      <c r="E24" s="28" t="s">
        <v>155</v>
      </c>
      <c r="F24" s="174">
        <v>5</v>
      </c>
      <c r="G24" s="53"/>
      <c r="J24" s="20" t="s">
        <v>155</v>
      </c>
      <c r="K24" s="178">
        <v>15</v>
      </c>
      <c r="L24" s="180"/>
      <c r="N24" s="642"/>
      <c r="O24" s="643"/>
      <c r="P24" s="643"/>
      <c r="Q24" s="270"/>
      <c r="R24" s="270"/>
    </row>
    <row r="25" spans="1:16" s="4" customFormat="1" ht="12.75" customHeight="1">
      <c r="A25" s="252" t="s">
        <v>2</v>
      </c>
      <c r="B25" s="171">
        <v>2373</v>
      </c>
      <c r="E25" s="28" t="s">
        <v>156</v>
      </c>
      <c r="F25" s="174">
        <v>5</v>
      </c>
      <c r="G25" s="53"/>
      <c r="J25" s="18" t="s">
        <v>156</v>
      </c>
      <c r="K25" s="181">
        <v>15</v>
      </c>
      <c r="L25" s="180"/>
      <c r="N25" s="642"/>
      <c r="O25" s="643"/>
      <c r="P25" s="643"/>
    </row>
    <row r="26" spans="1:16" s="4" customFormat="1" ht="12.75" customHeight="1">
      <c r="A26" s="252" t="s">
        <v>161</v>
      </c>
      <c r="B26" s="171">
        <v>718</v>
      </c>
      <c r="E26" s="28" t="s">
        <v>154</v>
      </c>
      <c r="F26" s="174">
        <v>8</v>
      </c>
      <c r="G26" s="53"/>
      <c r="J26" s="18" t="s">
        <v>154</v>
      </c>
      <c r="K26" s="181">
        <v>4</v>
      </c>
      <c r="L26" s="180"/>
      <c r="N26" s="642"/>
      <c r="O26" s="643"/>
      <c r="P26" s="643"/>
    </row>
    <row r="27" spans="1:16" s="4" customFormat="1" ht="12.75" customHeight="1">
      <c r="A27" s="252" t="s">
        <v>20</v>
      </c>
      <c r="B27" s="171">
        <v>2235</v>
      </c>
      <c r="E27" s="32" t="s">
        <v>157</v>
      </c>
      <c r="F27" s="175">
        <v>23</v>
      </c>
      <c r="G27" s="54"/>
      <c r="J27" s="32" t="s">
        <v>157</v>
      </c>
      <c r="K27" s="181">
        <v>108</v>
      </c>
      <c r="L27" s="180">
        <v>2</v>
      </c>
      <c r="N27" s="642"/>
      <c r="O27" s="643"/>
      <c r="P27" s="643"/>
    </row>
    <row r="28" spans="1:16" ht="12.75" customHeight="1">
      <c r="A28" s="252" t="s">
        <v>7</v>
      </c>
      <c r="B28" s="171">
        <v>4691</v>
      </c>
      <c r="C28" s="4"/>
      <c r="D28" s="4"/>
      <c r="E28" s="28" t="s">
        <v>159</v>
      </c>
      <c r="F28" s="174">
        <v>22</v>
      </c>
      <c r="G28" s="53"/>
      <c r="H28" s="4"/>
      <c r="I28" s="4"/>
      <c r="J28" s="18" t="s">
        <v>159</v>
      </c>
      <c r="K28" s="181">
        <v>16</v>
      </c>
      <c r="L28" s="180"/>
      <c r="N28" s="642"/>
      <c r="O28" s="643"/>
      <c r="P28" s="643"/>
    </row>
    <row r="29" spans="1:16" s="7" customFormat="1" ht="12.75" customHeight="1">
      <c r="A29" s="252" t="s">
        <v>3</v>
      </c>
      <c r="B29" s="171">
        <v>2059</v>
      </c>
      <c r="C29" s="4"/>
      <c r="E29" s="29" t="s">
        <v>28</v>
      </c>
      <c r="F29" s="174"/>
      <c r="G29" s="53"/>
      <c r="H29" s="4"/>
      <c r="I29" s="1"/>
      <c r="J29" s="18" t="s">
        <v>28</v>
      </c>
      <c r="K29" s="181">
        <v>17</v>
      </c>
      <c r="L29" s="180"/>
      <c r="N29" s="642"/>
      <c r="O29" s="643"/>
      <c r="P29" s="643"/>
    </row>
    <row r="30" spans="1:16" ht="12.75" customHeight="1" thickBot="1">
      <c r="A30" s="253" t="s">
        <v>4</v>
      </c>
      <c r="B30" s="250">
        <v>4015</v>
      </c>
      <c r="C30" s="4"/>
      <c r="D30" s="4"/>
      <c r="E30" s="28" t="s">
        <v>160</v>
      </c>
      <c r="F30" s="174">
        <v>8</v>
      </c>
      <c r="G30" s="635"/>
      <c r="H30" s="636"/>
      <c r="I30" s="7"/>
      <c r="J30" s="18" t="s">
        <v>160</v>
      </c>
      <c r="K30" s="181">
        <v>25</v>
      </c>
      <c r="L30" s="180"/>
      <c r="N30" s="642"/>
      <c r="O30" s="643"/>
      <c r="P30" s="643"/>
    </row>
    <row r="31" spans="1:16" ht="12.75" customHeight="1" thickBot="1">
      <c r="A31" s="8" t="s">
        <v>9</v>
      </c>
      <c r="B31" s="172">
        <f>SUM(B23:B30)</f>
        <v>23495</v>
      </c>
      <c r="C31" s="4"/>
      <c r="D31" s="4"/>
      <c r="E31" s="29" t="s">
        <v>5</v>
      </c>
      <c r="F31" s="176">
        <v>69</v>
      </c>
      <c r="G31" s="635"/>
      <c r="H31" s="637"/>
      <c r="J31" s="34" t="s">
        <v>5</v>
      </c>
      <c r="K31" s="182">
        <v>105</v>
      </c>
      <c r="L31" s="183">
        <v>5</v>
      </c>
      <c r="N31" s="642"/>
      <c r="O31" s="643"/>
      <c r="P31" s="643"/>
    </row>
    <row r="32" spans="3:16" ht="12.75" customHeight="1" thickBot="1">
      <c r="C32" s="9"/>
      <c r="D32" s="9"/>
      <c r="E32" s="6" t="s">
        <v>9</v>
      </c>
      <c r="F32" s="177">
        <f>SUM(F23:F31)</f>
        <v>235</v>
      </c>
      <c r="G32" s="638"/>
      <c r="H32" s="639"/>
      <c r="J32" s="21" t="s">
        <v>9</v>
      </c>
      <c r="K32" s="184">
        <f>SUM(K23:K31)</f>
        <v>315</v>
      </c>
      <c r="L32" s="185">
        <f>SUM(L23:L31)</f>
        <v>7</v>
      </c>
      <c r="N32" s="644"/>
      <c r="O32" s="645"/>
      <c r="P32" s="645"/>
    </row>
    <row r="33" ht="12.75" customHeight="1"/>
  </sheetData>
  <sheetProtection selectLockedCells="1"/>
  <mergeCells count="9">
    <mergeCell ref="I5:I6"/>
    <mergeCell ref="J5:J6"/>
    <mergeCell ref="A19:B21"/>
    <mergeCell ref="A1:M1"/>
    <mergeCell ref="E19:H19"/>
    <mergeCell ref="B5:C5"/>
    <mergeCell ref="D5:E5"/>
    <mergeCell ref="F5:G5"/>
    <mergeCell ref="H5:H6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&amp;L&amp;8&amp;D&amp;R&amp;8TAB_12.XLS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7">
      <selection activeCell="G9" sqref="G9"/>
    </sheetView>
  </sheetViews>
  <sheetFormatPr defaultColWidth="8.875" defaultRowHeight="12.75"/>
  <cols>
    <col min="1" max="2" width="13.25390625" style="65" customWidth="1"/>
    <col min="3" max="3" width="13.25390625" style="63" customWidth="1"/>
    <col min="4" max="4" width="13.25390625" style="65" customWidth="1"/>
    <col min="5" max="5" width="13.25390625" style="63" customWidth="1"/>
    <col min="6" max="6" width="13.25390625" style="65" customWidth="1"/>
    <col min="7" max="7" width="13.25390625" style="63" customWidth="1"/>
    <col min="8" max="8" width="13.25390625" style="65" customWidth="1"/>
    <col min="9" max="9" width="13.25390625" style="63" customWidth="1"/>
    <col min="10" max="10" width="13.25390625" style="65" customWidth="1"/>
    <col min="11" max="11" width="13.25390625" style="63" customWidth="1"/>
    <col min="12" max="12" width="13.25390625" style="65" customWidth="1"/>
    <col min="13" max="13" width="13.25390625" style="63" customWidth="1"/>
    <col min="14" max="14" width="9.625" style="65" customWidth="1"/>
    <col min="15" max="15" width="9.75390625" style="65" customWidth="1"/>
    <col min="16" max="16" width="8.875" style="65" customWidth="1"/>
    <col min="17" max="18" width="11.75390625" style="65" bestFit="1" customWidth="1"/>
    <col min="19" max="20" width="8.875" style="65" customWidth="1"/>
    <col min="21" max="21" width="11.75390625" style="65" bestFit="1" customWidth="1"/>
    <col min="22" max="16384" width="8.875" style="65" customWidth="1"/>
  </cols>
  <sheetData>
    <row r="1" spans="1:15" ht="18">
      <c r="A1" s="57" t="s">
        <v>8</v>
      </c>
      <c r="B1" s="58" t="s">
        <v>32</v>
      </c>
      <c r="C1" s="59"/>
      <c r="D1" s="58"/>
      <c r="E1" s="59"/>
      <c r="F1" s="58"/>
      <c r="G1" s="60"/>
      <c r="H1" s="61"/>
      <c r="I1" s="60"/>
      <c r="J1" s="61"/>
      <c r="K1" s="60"/>
      <c r="L1" s="62"/>
      <c r="N1" s="64"/>
      <c r="O1" s="64"/>
    </row>
    <row r="3" spans="1:15" ht="15.75">
      <c r="A3" s="66" t="s">
        <v>403</v>
      </c>
      <c r="B3" s="61"/>
      <c r="C3" s="61"/>
      <c r="D3" s="66"/>
      <c r="E3" s="67"/>
      <c r="F3" s="68"/>
      <c r="G3" s="62"/>
      <c r="H3" s="62"/>
      <c r="I3" s="62"/>
      <c r="J3" s="62"/>
      <c r="K3" s="62"/>
      <c r="L3" s="62"/>
      <c r="M3" s="62"/>
      <c r="N3" s="62"/>
      <c r="O3" s="62"/>
    </row>
    <row r="4" ht="13.5" thickBot="1"/>
    <row r="5" spans="1:15" s="79" customFormat="1" ht="26.25" customHeight="1" thickBot="1">
      <c r="A5" s="827" t="s">
        <v>121</v>
      </c>
      <c r="B5" s="830" t="s">
        <v>50</v>
      </c>
      <c r="C5" s="831"/>
      <c r="D5" s="831"/>
      <c r="E5" s="831"/>
      <c r="F5" s="832" t="s">
        <v>51</v>
      </c>
      <c r="G5" s="833"/>
      <c r="H5" s="833"/>
      <c r="I5" s="834"/>
      <c r="J5" s="492" t="s">
        <v>9</v>
      </c>
      <c r="K5" s="493"/>
      <c r="L5" s="494"/>
      <c r="M5" s="494"/>
      <c r="N5" s="332"/>
      <c r="O5" s="333"/>
    </row>
    <row r="6" spans="1:15" s="79" customFormat="1" ht="13.5" thickBot="1">
      <c r="A6" s="828"/>
      <c r="B6" s="70" t="s">
        <v>22</v>
      </c>
      <c r="C6" s="71" t="s">
        <v>23</v>
      </c>
      <c r="D6" s="72" t="s">
        <v>206</v>
      </c>
      <c r="E6" s="345" t="s">
        <v>9</v>
      </c>
      <c r="F6" s="441" t="s">
        <v>22</v>
      </c>
      <c r="G6" s="442" t="s">
        <v>23</v>
      </c>
      <c r="H6" s="71" t="s">
        <v>206</v>
      </c>
      <c r="I6" s="292" t="s">
        <v>9</v>
      </c>
      <c r="J6" s="491"/>
      <c r="K6" s="334"/>
      <c r="L6" s="335"/>
      <c r="M6" s="336"/>
      <c r="N6" s="85"/>
      <c r="O6" s="77"/>
    </row>
    <row r="7" spans="1:17" s="79" customFormat="1" ht="12.75">
      <c r="A7" s="73" t="s">
        <v>122</v>
      </c>
      <c r="B7" s="247"/>
      <c r="C7" s="201">
        <v>42750</v>
      </c>
      <c r="D7" s="346"/>
      <c r="E7" s="347">
        <f>B7+C7+D7</f>
        <v>42750</v>
      </c>
      <c r="F7" s="214">
        <v>2882</v>
      </c>
      <c r="G7" s="247">
        <v>30957</v>
      </c>
      <c r="H7" s="447"/>
      <c r="I7" s="443">
        <f>F7+G7+H7</f>
        <v>33839</v>
      </c>
      <c r="J7" s="348">
        <f aca="true" t="shared" si="0" ref="J7:J16">(E7+I7)</f>
        <v>76589</v>
      </c>
      <c r="K7" s="338"/>
      <c r="L7" s="337"/>
      <c r="M7" s="338"/>
      <c r="N7" s="339"/>
      <c r="O7" s="338"/>
      <c r="Q7" s="340"/>
    </row>
    <row r="8" spans="1:17" s="79" customFormat="1" ht="12.75">
      <c r="A8" s="73" t="s">
        <v>155</v>
      </c>
      <c r="B8" s="240">
        <v>1934</v>
      </c>
      <c r="C8" s="201">
        <v>12740</v>
      </c>
      <c r="D8" s="349">
        <v>630030</v>
      </c>
      <c r="E8" s="347">
        <f aca="true" t="shared" si="1" ref="E8:E16">B8+C8+D8</f>
        <v>644704</v>
      </c>
      <c r="F8" s="212">
        <v>16406.3</v>
      </c>
      <c r="G8" s="240">
        <v>113415.2</v>
      </c>
      <c r="H8" s="240">
        <v>696.3</v>
      </c>
      <c r="I8" s="240">
        <f aca="true" t="shared" si="2" ref="I8:I16">F8+G8+H8</f>
        <v>130517.8</v>
      </c>
      <c r="J8" s="348">
        <f t="shared" si="0"/>
        <v>775221.8</v>
      </c>
      <c r="K8" s="338"/>
      <c r="L8" s="337"/>
      <c r="M8" s="338"/>
      <c r="N8" s="339"/>
      <c r="O8" s="338"/>
      <c r="Q8" s="340"/>
    </row>
    <row r="9" spans="1:17" s="76" customFormat="1" ht="12.75">
      <c r="A9" s="73" t="s">
        <v>162</v>
      </c>
      <c r="B9" s="200">
        <v>31834</v>
      </c>
      <c r="C9" s="201">
        <v>46231</v>
      </c>
      <c r="D9" s="349">
        <v>14551</v>
      </c>
      <c r="E9" s="347">
        <f t="shared" si="1"/>
        <v>92616</v>
      </c>
      <c r="F9" s="212">
        <v>34394</v>
      </c>
      <c r="G9" s="200">
        <v>334467</v>
      </c>
      <c r="H9" s="371"/>
      <c r="I9" s="444">
        <f t="shared" si="2"/>
        <v>368861</v>
      </c>
      <c r="J9" s="348">
        <f t="shared" si="0"/>
        <v>461477</v>
      </c>
      <c r="K9" s="338"/>
      <c r="L9" s="337"/>
      <c r="M9" s="338"/>
      <c r="N9" s="339"/>
      <c r="O9" s="338"/>
      <c r="Q9" s="340"/>
    </row>
    <row r="10" spans="1:15" s="76" customFormat="1" ht="12.75">
      <c r="A10" s="73" t="s">
        <v>156</v>
      </c>
      <c r="B10" s="200">
        <v>35373</v>
      </c>
      <c r="C10" s="201">
        <v>16891</v>
      </c>
      <c r="D10" s="349">
        <v>199094</v>
      </c>
      <c r="E10" s="347">
        <f t="shared" si="1"/>
        <v>251358</v>
      </c>
      <c r="F10" s="212">
        <v>26389</v>
      </c>
      <c r="G10" s="200">
        <v>356152</v>
      </c>
      <c r="H10" s="371">
        <v>238319</v>
      </c>
      <c r="I10" s="444">
        <f t="shared" si="2"/>
        <v>620860</v>
      </c>
      <c r="J10" s="348">
        <f t="shared" si="0"/>
        <v>872218</v>
      </c>
      <c r="K10" s="338"/>
      <c r="L10" s="337"/>
      <c r="M10" s="338"/>
      <c r="N10" s="339"/>
      <c r="O10" s="338"/>
    </row>
    <row r="11" spans="1:15" s="76" customFormat="1" ht="12.75">
      <c r="A11" s="73" t="s">
        <v>154</v>
      </c>
      <c r="B11" s="200"/>
      <c r="C11" s="201"/>
      <c r="D11" s="349">
        <v>43230</v>
      </c>
      <c r="E11" s="347">
        <f t="shared" si="1"/>
        <v>43230</v>
      </c>
      <c r="F11" s="212">
        <v>3169.81</v>
      </c>
      <c r="G11" s="200">
        <v>23428.19</v>
      </c>
      <c r="H11" s="371"/>
      <c r="I11" s="444">
        <f t="shared" si="2"/>
        <v>26598</v>
      </c>
      <c r="J11" s="348">
        <f t="shared" si="0"/>
        <v>69828</v>
      </c>
      <c r="K11" s="338"/>
      <c r="L11" s="337"/>
      <c r="M11" s="338"/>
      <c r="N11" s="339"/>
      <c r="O11" s="338"/>
    </row>
    <row r="12" spans="1:15" s="76" customFormat="1" ht="12.75">
      <c r="A12" s="73" t="s">
        <v>157</v>
      </c>
      <c r="B12" s="200"/>
      <c r="C12" s="201">
        <v>55980</v>
      </c>
      <c r="D12" s="349">
        <v>554368</v>
      </c>
      <c r="E12" s="347">
        <f t="shared" si="1"/>
        <v>610348</v>
      </c>
      <c r="F12" s="212">
        <v>78407</v>
      </c>
      <c r="G12" s="200">
        <v>2978191</v>
      </c>
      <c r="H12" s="371"/>
      <c r="I12" s="444">
        <f t="shared" si="2"/>
        <v>3056598</v>
      </c>
      <c r="J12" s="348">
        <f t="shared" si="0"/>
        <v>3666946</v>
      </c>
      <c r="K12" s="338"/>
      <c r="L12" s="337"/>
      <c r="M12" s="338"/>
      <c r="N12" s="339"/>
      <c r="O12" s="338"/>
    </row>
    <row r="13" spans="1:15" s="76" customFormat="1" ht="12.75">
      <c r="A13" s="73" t="s">
        <v>113</v>
      </c>
      <c r="B13" s="200"/>
      <c r="C13" s="201"/>
      <c r="D13" s="349"/>
      <c r="E13" s="347">
        <f t="shared" si="1"/>
        <v>0</v>
      </c>
      <c r="F13" s="212">
        <v>36334</v>
      </c>
      <c r="G13" s="200">
        <v>48655</v>
      </c>
      <c r="H13" s="371"/>
      <c r="I13" s="444">
        <f t="shared" si="2"/>
        <v>84989</v>
      </c>
      <c r="J13" s="348">
        <f t="shared" si="0"/>
        <v>84989</v>
      </c>
      <c r="K13" s="338"/>
      <c r="L13" s="337"/>
      <c r="M13" s="338"/>
      <c r="N13" s="339"/>
      <c r="O13" s="338"/>
    </row>
    <row r="14" spans="1:15" s="76" customFormat="1" ht="12.75">
      <c r="A14" s="73" t="s">
        <v>159</v>
      </c>
      <c r="B14" s="200">
        <v>226950</v>
      </c>
      <c r="C14" s="201">
        <v>48134</v>
      </c>
      <c r="D14" s="349">
        <v>1114000</v>
      </c>
      <c r="E14" s="347">
        <f t="shared" si="1"/>
        <v>1389084</v>
      </c>
      <c r="F14" s="212">
        <v>109315</v>
      </c>
      <c r="G14" s="200">
        <v>19831</v>
      </c>
      <c r="H14" s="371"/>
      <c r="I14" s="444">
        <f t="shared" si="2"/>
        <v>129146</v>
      </c>
      <c r="J14" s="348">
        <f t="shared" si="0"/>
        <v>1518230</v>
      </c>
      <c r="K14" s="338"/>
      <c r="L14" s="337"/>
      <c r="M14" s="338"/>
      <c r="N14" s="339"/>
      <c r="O14" s="338"/>
    </row>
    <row r="15" spans="1:15" s="76" customFormat="1" ht="12.75">
      <c r="A15" s="73" t="s">
        <v>160</v>
      </c>
      <c r="B15" s="200">
        <v>20587</v>
      </c>
      <c r="C15" s="201">
        <v>120034</v>
      </c>
      <c r="D15" s="349">
        <v>2702876</v>
      </c>
      <c r="E15" s="347">
        <f t="shared" si="1"/>
        <v>2843497</v>
      </c>
      <c r="F15" s="212">
        <v>46368</v>
      </c>
      <c r="G15" s="200">
        <v>569367</v>
      </c>
      <c r="H15" s="371">
        <v>2280</v>
      </c>
      <c r="I15" s="444">
        <f t="shared" si="2"/>
        <v>618015</v>
      </c>
      <c r="J15" s="348">
        <f t="shared" si="0"/>
        <v>3461512</v>
      </c>
      <c r="K15" s="338"/>
      <c r="L15" s="337"/>
      <c r="M15" s="338"/>
      <c r="N15" s="339"/>
      <c r="O15" s="338"/>
    </row>
    <row r="16" spans="1:15" s="76" customFormat="1" ht="13.5" thickBot="1">
      <c r="A16" s="74" t="s">
        <v>125</v>
      </c>
      <c r="B16" s="194">
        <v>389156</v>
      </c>
      <c r="C16" s="195">
        <v>63162</v>
      </c>
      <c r="D16" s="349"/>
      <c r="E16" s="347">
        <f t="shared" si="1"/>
        <v>452318</v>
      </c>
      <c r="F16" s="350">
        <v>31912</v>
      </c>
      <c r="G16" s="194"/>
      <c r="H16" s="372"/>
      <c r="I16" s="445">
        <f t="shared" si="2"/>
        <v>31912</v>
      </c>
      <c r="J16" s="348">
        <f t="shared" si="0"/>
        <v>484230</v>
      </c>
      <c r="K16" s="338"/>
      <c r="L16" s="337"/>
      <c r="M16" s="338"/>
      <c r="N16" s="339"/>
      <c r="O16" s="338"/>
    </row>
    <row r="17" spans="1:15" s="341" customFormat="1" ht="13.5" thickBot="1">
      <c r="A17" s="232" t="s">
        <v>9</v>
      </c>
      <c r="B17" s="351">
        <f aca="true" t="shared" si="3" ref="B17:H17">SUM(B7:B16)</f>
        <v>705834</v>
      </c>
      <c r="C17" s="352">
        <f t="shared" si="3"/>
        <v>405922</v>
      </c>
      <c r="D17" s="353">
        <f t="shared" si="3"/>
        <v>5258149</v>
      </c>
      <c r="E17" s="354">
        <f t="shared" si="3"/>
        <v>6369905</v>
      </c>
      <c r="F17" s="351">
        <f t="shared" si="3"/>
        <v>385577.11</v>
      </c>
      <c r="G17" s="155">
        <f t="shared" si="3"/>
        <v>4474463.39</v>
      </c>
      <c r="H17" s="158">
        <f t="shared" si="3"/>
        <v>241295.3</v>
      </c>
      <c r="I17" s="355">
        <f>SUM(I7:I16)</f>
        <v>5101335.8</v>
      </c>
      <c r="J17" s="355">
        <f>SUM(J7:J16)</f>
        <v>11471240.8</v>
      </c>
      <c r="K17" s="343"/>
      <c r="L17" s="290"/>
      <c r="M17" s="343"/>
      <c r="N17" s="342"/>
      <c r="O17" s="343"/>
    </row>
    <row r="18" spans="2:15" s="344" customFormat="1" ht="12.75">
      <c r="B18" s="76"/>
      <c r="C18" s="77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9"/>
      <c r="O18" s="76"/>
    </row>
    <row r="19" spans="1:15" ht="12.75">
      <c r="A19" s="78" t="s">
        <v>396</v>
      </c>
      <c r="C19" s="76"/>
      <c r="D19" s="76"/>
      <c r="E19" s="76"/>
      <c r="F19" s="76"/>
      <c r="G19" s="76"/>
      <c r="I19" s="77"/>
      <c r="J19" s="470">
        <f>E7+E26</f>
        <v>76503</v>
      </c>
      <c r="K19" s="82" t="s">
        <v>10</v>
      </c>
      <c r="L19" s="76"/>
      <c r="O19" s="76"/>
    </row>
    <row r="20" spans="1:15" ht="12.75">
      <c r="A20" s="829" t="s">
        <v>126</v>
      </c>
      <c r="B20" s="829"/>
      <c r="C20" s="829"/>
      <c r="D20" s="829"/>
      <c r="E20" s="829"/>
      <c r="F20" s="829"/>
      <c r="G20" s="829"/>
      <c r="H20" s="829"/>
      <c r="I20" s="829"/>
      <c r="J20" s="829"/>
      <c r="K20" s="829"/>
      <c r="L20" s="76"/>
      <c r="M20" s="77"/>
      <c r="N20" s="79"/>
      <c r="O20" s="76"/>
    </row>
    <row r="21" spans="1:13" s="69" customFormat="1" ht="12.75">
      <c r="A21" s="79"/>
      <c r="B21" s="76"/>
      <c r="C21" s="77"/>
      <c r="D21" s="76"/>
      <c r="E21" s="77"/>
      <c r="F21" s="76"/>
      <c r="G21" s="77"/>
      <c r="I21" s="80"/>
      <c r="K21" s="80"/>
      <c r="M21" s="80"/>
    </row>
    <row r="22" spans="1:13" s="84" customFormat="1" ht="15.75">
      <c r="A22" s="81" t="s">
        <v>55</v>
      </c>
      <c r="B22" s="82"/>
      <c r="C22" s="61"/>
      <c r="D22" s="82"/>
      <c r="E22" s="82"/>
      <c r="F22" s="82"/>
      <c r="G22" s="66" t="s">
        <v>86</v>
      </c>
      <c r="H22" s="83"/>
      <c r="J22" s="83"/>
      <c r="K22" s="83"/>
      <c r="M22" s="83"/>
    </row>
    <row r="23" spans="1:14" s="69" customFormat="1" ht="14.25" customHeight="1" thickBot="1">
      <c r="A23" s="79"/>
      <c r="B23" s="76"/>
      <c r="C23" s="77"/>
      <c r="D23" s="76"/>
      <c r="E23" s="77"/>
      <c r="F23" s="76"/>
      <c r="G23" s="77"/>
      <c r="H23" s="79"/>
      <c r="I23" s="85"/>
      <c r="K23" s="80"/>
      <c r="M23" s="80"/>
      <c r="N23" s="79"/>
    </row>
    <row r="24" spans="1:14" s="69" customFormat="1" ht="33" customHeight="1" thickBot="1">
      <c r="A24" s="86" t="s">
        <v>30</v>
      </c>
      <c r="B24" s="364" t="s">
        <v>29</v>
      </c>
      <c r="C24" s="365" t="s">
        <v>262</v>
      </c>
      <c r="D24" s="377" t="s">
        <v>263</v>
      </c>
      <c r="E24" s="361" t="s">
        <v>42</v>
      </c>
      <c r="F24" s="358"/>
      <c r="G24" s="273">
        <v>2012</v>
      </c>
      <c r="H24" s="284" t="s">
        <v>175</v>
      </c>
      <c r="I24" s="285" t="s">
        <v>176</v>
      </c>
      <c r="J24" s="291" t="s">
        <v>85</v>
      </c>
      <c r="K24" s="292" t="s">
        <v>9</v>
      </c>
      <c r="N24" s="289"/>
    </row>
    <row r="25" spans="1:14" s="64" customFormat="1" ht="13.5" thickBot="1">
      <c r="A25" s="362"/>
      <c r="B25" s="366" t="s">
        <v>10</v>
      </c>
      <c r="C25" s="376" t="s">
        <v>10</v>
      </c>
      <c r="D25" s="378" t="s">
        <v>10</v>
      </c>
      <c r="E25" s="379" t="s">
        <v>10</v>
      </c>
      <c r="F25" s="356"/>
      <c r="G25" s="287" t="s">
        <v>1</v>
      </c>
      <c r="H25" s="239">
        <v>11377</v>
      </c>
      <c r="I25" s="310"/>
      <c r="J25" s="452"/>
      <c r="K25" s="453">
        <f>H25+I25+J25</f>
        <v>11377</v>
      </c>
      <c r="N25" s="286"/>
    </row>
    <row r="26" spans="1:14" s="64" customFormat="1" ht="12.75">
      <c r="A26" s="276" t="s">
        <v>47</v>
      </c>
      <c r="B26" s="220">
        <v>33753</v>
      </c>
      <c r="C26" s="310"/>
      <c r="D26" s="481"/>
      <c r="E26" s="348">
        <f>SUM(B26:D26)</f>
        <v>33753</v>
      </c>
      <c r="F26" s="213"/>
      <c r="G26" s="287" t="s">
        <v>6</v>
      </c>
      <c r="H26" s="239">
        <v>27086</v>
      </c>
      <c r="I26" s="310"/>
      <c r="J26" s="199"/>
      <c r="K26" s="453">
        <f>H26+I26+J26</f>
        <v>27086</v>
      </c>
      <c r="N26" s="286"/>
    </row>
    <row r="27" spans="1:14" ht="12.75">
      <c r="A27" s="276" t="s">
        <v>155</v>
      </c>
      <c r="B27" s="612"/>
      <c r="C27" s="200"/>
      <c r="D27" s="371"/>
      <c r="E27" s="348">
        <f aca="true" t="shared" si="4" ref="E27:E35">SUM(B27:D27)</f>
        <v>0</v>
      </c>
      <c r="F27" s="213"/>
      <c r="G27" s="73" t="s">
        <v>2</v>
      </c>
      <c r="H27" s="240">
        <v>7911</v>
      </c>
      <c r="I27" s="310">
        <v>4617</v>
      </c>
      <c r="J27" s="201">
        <v>10795</v>
      </c>
      <c r="K27" s="453">
        <f aca="true" t="shared" si="5" ref="K27:K32">H27+I27+J27</f>
        <v>23323</v>
      </c>
      <c r="N27" s="76"/>
    </row>
    <row r="28" spans="1:14" ht="12.75">
      <c r="A28" s="274" t="s">
        <v>162</v>
      </c>
      <c r="B28" s="222"/>
      <c r="C28" s="200"/>
      <c r="D28" s="371"/>
      <c r="E28" s="348">
        <f t="shared" si="4"/>
        <v>0</v>
      </c>
      <c r="F28" s="213"/>
      <c r="G28" s="288" t="s">
        <v>161</v>
      </c>
      <c r="H28" s="240">
        <v>37186</v>
      </c>
      <c r="I28" s="310"/>
      <c r="J28" s="371"/>
      <c r="K28" s="453">
        <f t="shared" si="5"/>
        <v>37186</v>
      </c>
      <c r="N28" s="286"/>
    </row>
    <row r="29" spans="1:14" ht="12.75">
      <c r="A29" s="274" t="s">
        <v>156</v>
      </c>
      <c r="B29" s="222"/>
      <c r="C29" s="200"/>
      <c r="D29" s="371"/>
      <c r="E29" s="348">
        <f t="shared" si="4"/>
        <v>0</v>
      </c>
      <c r="F29" s="213"/>
      <c r="G29" s="73" t="s">
        <v>20</v>
      </c>
      <c r="H29" s="240">
        <v>380965</v>
      </c>
      <c r="I29" s="310">
        <v>161398</v>
      </c>
      <c r="J29" s="201">
        <v>354089</v>
      </c>
      <c r="K29" s="453">
        <f t="shared" si="5"/>
        <v>896452</v>
      </c>
      <c r="N29" s="286"/>
    </row>
    <row r="30" spans="1:14" ht="12.75">
      <c r="A30" s="87" t="s">
        <v>154</v>
      </c>
      <c r="B30" s="274"/>
      <c r="C30" s="375"/>
      <c r="D30" s="371"/>
      <c r="E30" s="348">
        <f t="shared" si="4"/>
        <v>0</v>
      </c>
      <c r="F30" s="213"/>
      <c r="G30" s="73" t="s">
        <v>7</v>
      </c>
      <c r="H30" s="240">
        <v>22161</v>
      </c>
      <c r="I30" s="310"/>
      <c r="J30" s="201">
        <v>12760</v>
      </c>
      <c r="K30" s="453">
        <f t="shared" si="5"/>
        <v>34921</v>
      </c>
      <c r="N30" s="286"/>
    </row>
    <row r="31" spans="1:14" ht="12.75">
      <c r="A31" s="274" t="s">
        <v>157</v>
      </c>
      <c r="B31" s="220"/>
      <c r="C31" s="310">
        <v>270242</v>
      </c>
      <c r="D31" s="371">
        <v>1352909</v>
      </c>
      <c r="E31" s="348">
        <f t="shared" si="4"/>
        <v>1623151</v>
      </c>
      <c r="F31" s="213"/>
      <c r="G31" s="73" t="s">
        <v>4</v>
      </c>
      <c r="H31" s="240">
        <v>112175</v>
      </c>
      <c r="I31" s="310">
        <v>68640</v>
      </c>
      <c r="J31" s="201">
        <v>413362</v>
      </c>
      <c r="K31" s="453">
        <f t="shared" si="5"/>
        <v>594177</v>
      </c>
      <c r="N31" s="286"/>
    </row>
    <row r="32" spans="1:14" ht="13.5" thickBot="1">
      <c r="A32" s="274" t="s">
        <v>28</v>
      </c>
      <c r="B32" s="222"/>
      <c r="C32" s="200"/>
      <c r="D32" s="371"/>
      <c r="E32" s="348">
        <f t="shared" si="4"/>
        <v>0</v>
      </c>
      <c r="F32" s="213"/>
      <c r="G32" s="74" t="s">
        <v>5</v>
      </c>
      <c r="H32" s="454"/>
      <c r="I32" s="310"/>
      <c r="J32" s="455">
        <v>14967</v>
      </c>
      <c r="K32" s="453">
        <f t="shared" si="5"/>
        <v>14967</v>
      </c>
      <c r="N32" s="290"/>
    </row>
    <row r="33" spans="1:14" ht="13.5" thickBot="1">
      <c r="A33" s="274" t="s">
        <v>159</v>
      </c>
      <c r="B33" s="222"/>
      <c r="C33" s="200"/>
      <c r="D33" s="371"/>
      <c r="E33" s="348">
        <f t="shared" si="4"/>
        <v>0</v>
      </c>
      <c r="F33" s="213"/>
      <c r="G33" s="380" t="s">
        <v>9</v>
      </c>
      <c r="H33" s="456">
        <f>SUM(H25:H32)</f>
        <v>598861</v>
      </c>
      <c r="I33" s="456">
        <f>SUM(I25:I32)</f>
        <v>234655</v>
      </c>
      <c r="J33" s="456">
        <f>SUM(J25:J32)</f>
        <v>805973</v>
      </c>
      <c r="K33" s="216">
        <f>SUM(K25:K32)</f>
        <v>1639489</v>
      </c>
      <c r="N33" s="76"/>
    </row>
    <row r="34" spans="1:8" ht="12.75">
      <c r="A34" s="274" t="s">
        <v>160</v>
      </c>
      <c r="B34" s="222"/>
      <c r="C34" s="200"/>
      <c r="D34" s="371"/>
      <c r="E34" s="348">
        <f t="shared" si="4"/>
        <v>0</v>
      </c>
      <c r="F34" s="213"/>
      <c r="G34" s="338"/>
      <c r="H34" s="76"/>
    </row>
    <row r="35" spans="1:18" ht="13.5" thickBot="1">
      <c r="A35" s="87" t="s">
        <v>5</v>
      </c>
      <c r="B35" s="223"/>
      <c r="C35" s="194"/>
      <c r="D35" s="372">
        <v>5397117</v>
      </c>
      <c r="E35" s="348">
        <f t="shared" si="4"/>
        <v>5397117</v>
      </c>
      <c r="F35" s="213"/>
      <c r="G35" s="338"/>
      <c r="H35" s="275"/>
      <c r="R35" s="90"/>
    </row>
    <row r="36" spans="1:8" s="75" customFormat="1" ht="13.5" thickBot="1">
      <c r="A36" s="88" t="s">
        <v>9</v>
      </c>
      <c r="B36" s="363">
        <f>SUM(B26:B35)</f>
        <v>33753</v>
      </c>
      <c r="C36" s="155">
        <f>SUM(C26:C35)</f>
        <v>270242</v>
      </c>
      <c r="D36" s="155">
        <f>SUM(D26:D35)</f>
        <v>6750026</v>
      </c>
      <c r="E36" s="216">
        <f>SUM(E26:E35)</f>
        <v>7054021</v>
      </c>
      <c r="F36" s="325"/>
      <c r="G36" s="359"/>
      <c r="H36" s="357"/>
    </row>
    <row r="37" spans="1:15" ht="12.75">
      <c r="A37" s="360"/>
      <c r="B37" s="90"/>
      <c r="C37" s="90"/>
      <c r="D37" s="90"/>
      <c r="E37" s="90"/>
      <c r="F37" s="90"/>
      <c r="G37" s="90"/>
      <c r="H37" s="90"/>
      <c r="I37" s="90"/>
      <c r="L37" s="90"/>
      <c r="M37" s="90"/>
      <c r="N37" s="90"/>
      <c r="O37" s="90"/>
    </row>
    <row r="38" spans="1:21" s="89" customFormat="1" ht="17.25" customHeight="1">
      <c r="A38" s="90"/>
      <c r="B38" s="90"/>
      <c r="C38" s="90"/>
      <c r="D38" s="90"/>
      <c r="E38" s="90"/>
      <c r="F38" s="90"/>
      <c r="G38" s="90"/>
      <c r="H38" s="90"/>
      <c r="I38" s="90"/>
      <c r="U38" s="65"/>
    </row>
  </sheetData>
  <sheetProtection selectLockedCells="1"/>
  <mergeCells count="4">
    <mergeCell ref="A5:A6"/>
    <mergeCell ref="A20:K20"/>
    <mergeCell ref="B5:E5"/>
    <mergeCell ref="F5:I5"/>
  </mergeCells>
  <printOptions horizontalCentered="1"/>
  <pageMargins left="0" right="0" top="0.7874015748031497" bottom="0.3937007874015748" header="0.31496062992125984" footer="0.11811023622047245"/>
  <pageSetup horizontalDpi="300" verticalDpi="300" orientation="landscape" paperSize="9" r:id="rId1"/>
  <headerFooter alignWithMargins="0">
    <oddFooter>&amp;L&amp;8&amp;D&amp;R&amp;8TAB_12.XLS&amp;10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40">
      <selection activeCell="P19" sqref="P19"/>
    </sheetView>
  </sheetViews>
  <sheetFormatPr defaultColWidth="8.875" defaultRowHeight="12.75"/>
  <cols>
    <col min="1" max="1" width="12.375" style="309" customWidth="1"/>
    <col min="2" max="2" width="12.75390625" style="306" customWidth="1"/>
    <col min="3" max="6" width="12.75390625" style="272" customWidth="1"/>
    <col min="7" max="7" width="15.00390625" style="306" customWidth="1"/>
    <col min="8" max="8" width="12.25390625" style="306" customWidth="1"/>
    <col min="9" max="9" width="12.375" style="497" customWidth="1"/>
    <col min="10" max="13" width="11.25390625" style="306" customWidth="1"/>
    <col min="14" max="14" width="13.125" style="306" customWidth="1"/>
    <col min="15" max="15" width="11.375" style="306" hidden="1" customWidth="1"/>
    <col min="16" max="16" width="13.00390625" style="306" customWidth="1"/>
    <col min="17" max="17" width="8.875" style="306" customWidth="1"/>
    <col min="18" max="18" width="17.00390625" style="306" customWidth="1"/>
    <col min="19" max="16384" width="8.875" style="306" customWidth="1"/>
  </cols>
  <sheetData>
    <row r="1" spans="1:3" ht="18">
      <c r="A1" s="91" t="s">
        <v>11</v>
      </c>
      <c r="B1" s="92" t="s">
        <v>12</v>
      </c>
      <c r="C1" s="92"/>
    </row>
    <row r="2" spans="1:6" ht="18">
      <c r="A2" s="91"/>
      <c r="B2" s="92"/>
      <c r="C2" s="92"/>
      <c r="F2" s="613"/>
    </row>
    <row r="3" spans="1:8" ht="16.5" thickBot="1">
      <c r="A3" s="187" t="s">
        <v>114</v>
      </c>
      <c r="B3" s="187"/>
      <c r="C3" s="187"/>
      <c r="D3" s="187"/>
      <c r="E3" s="889"/>
      <c r="F3" s="889"/>
      <c r="H3" s="307"/>
    </row>
    <row r="4" spans="1:12" ht="30.75" customHeight="1" thickBot="1">
      <c r="A4" s="890" t="s">
        <v>410</v>
      </c>
      <c r="B4" s="891"/>
      <c r="C4" s="891"/>
      <c r="D4" s="891"/>
      <c r="E4" s="891"/>
      <c r="F4" s="891"/>
      <c r="G4" s="892"/>
      <c r="I4" s="429" t="s">
        <v>286</v>
      </c>
      <c r="J4" s="429"/>
      <c r="K4" s="429"/>
      <c r="L4" s="429"/>
    </row>
    <row r="5" spans="1:12" ht="15" customHeight="1">
      <c r="A5" s="893" t="s">
        <v>33</v>
      </c>
      <c r="B5" s="894" t="s">
        <v>411</v>
      </c>
      <c r="C5" s="894" t="s">
        <v>177</v>
      </c>
      <c r="D5" s="872" t="s">
        <v>48</v>
      </c>
      <c r="E5" s="873"/>
      <c r="F5" s="895" t="s">
        <v>24</v>
      </c>
      <c r="G5" s="896" t="s">
        <v>9</v>
      </c>
      <c r="I5" s="464"/>
      <c r="J5" s="859" t="s">
        <v>404</v>
      </c>
      <c r="K5" s="874" t="s">
        <v>292</v>
      </c>
      <c r="L5" s="870" t="s">
        <v>293</v>
      </c>
    </row>
    <row r="6" spans="1:12" ht="15" customHeight="1" thickBot="1">
      <c r="A6" s="871"/>
      <c r="B6" s="860"/>
      <c r="C6" s="860"/>
      <c r="D6" s="188" t="s">
        <v>178</v>
      </c>
      <c r="E6" s="188" t="s">
        <v>52</v>
      </c>
      <c r="F6" s="875"/>
      <c r="G6" s="864"/>
      <c r="I6" s="465"/>
      <c r="J6" s="860"/>
      <c r="K6" s="875"/>
      <c r="L6" s="871"/>
    </row>
    <row r="7" spans="1:12" s="595" customFormat="1" ht="15" customHeight="1">
      <c r="A7" s="594" t="s">
        <v>47</v>
      </c>
      <c r="B7" s="293">
        <v>12622</v>
      </c>
      <c r="C7" s="236"/>
      <c r="D7" s="238">
        <v>86</v>
      </c>
      <c r="E7" s="189">
        <v>485</v>
      </c>
      <c r="F7" s="234">
        <v>554</v>
      </c>
      <c r="G7" s="190">
        <f>SUM(B7+D7+E7-F7)</f>
        <v>12639</v>
      </c>
      <c r="I7" s="596" t="s">
        <v>154</v>
      </c>
      <c r="J7" s="459">
        <v>1000</v>
      </c>
      <c r="K7" s="556"/>
      <c r="L7" s="461">
        <f>J7-K7</f>
        <v>1000</v>
      </c>
    </row>
    <row r="8" spans="1:12" s="595" customFormat="1" ht="15" customHeight="1" thickBot="1">
      <c r="A8" s="597" t="s">
        <v>9</v>
      </c>
      <c r="B8" s="296">
        <f>B7</f>
        <v>12622</v>
      </c>
      <c r="C8" s="451">
        <f>C7</f>
        <v>0</v>
      </c>
      <c r="D8" s="204">
        <f>D7</f>
        <v>86</v>
      </c>
      <c r="E8" s="241">
        <f>E7</f>
        <v>485</v>
      </c>
      <c r="F8" s="301">
        <f>F7</f>
        <v>554</v>
      </c>
      <c r="G8" s="467">
        <f>SUM(G7)</f>
        <v>12639</v>
      </c>
      <c r="I8" s="598" t="s">
        <v>157</v>
      </c>
      <c r="J8" s="460">
        <v>59320</v>
      </c>
      <c r="K8" s="557">
        <v>508</v>
      </c>
      <c r="L8" s="280">
        <f>J8-K8</f>
        <v>58812</v>
      </c>
    </row>
    <row r="9" spans="1:13" s="595" customFormat="1" ht="15" customHeight="1" thickBot="1">
      <c r="A9" s="599" t="s">
        <v>1</v>
      </c>
      <c r="B9" s="300">
        <v>11404</v>
      </c>
      <c r="C9" s="189"/>
      <c r="D9" s="239">
        <v>339</v>
      </c>
      <c r="E9" s="206">
        <v>425</v>
      </c>
      <c r="F9" s="221"/>
      <c r="G9" s="193">
        <f>B9+D9+E9-F9</f>
        <v>12168</v>
      </c>
      <c r="I9" s="600" t="s">
        <v>160</v>
      </c>
      <c r="J9" s="235">
        <v>49218</v>
      </c>
      <c r="K9" s="558">
        <v>720</v>
      </c>
      <c r="L9" s="192">
        <f>J9-K9</f>
        <v>48498</v>
      </c>
      <c r="M9" s="260"/>
    </row>
    <row r="10" spans="1:13" s="595" customFormat="1" ht="15" customHeight="1" thickBot="1">
      <c r="A10" s="601" t="s">
        <v>155</v>
      </c>
      <c r="B10" s="294">
        <v>24907</v>
      </c>
      <c r="C10" s="194"/>
      <c r="D10" s="243">
        <v>4</v>
      </c>
      <c r="E10" s="194">
        <v>510</v>
      </c>
      <c r="F10" s="237">
        <v>4</v>
      </c>
      <c r="G10" s="196">
        <f>B10+D10+E10-F10</f>
        <v>25417</v>
      </c>
      <c r="I10" s="602" t="s">
        <v>9</v>
      </c>
      <c r="J10" s="462">
        <f>SUM(J7:J9)</f>
        <v>109538</v>
      </c>
      <c r="K10" s="463">
        <f>SUM(K7:K9)</f>
        <v>1228</v>
      </c>
      <c r="L10" s="458">
        <f>SUM(L7:L9)</f>
        <v>108310</v>
      </c>
      <c r="M10" s="260"/>
    </row>
    <row r="11" spans="1:13" s="595" customFormat="1" ht="15" customHeight="1" thickBot="1">
      <c r="A11" s="597" t="s">
        <v>9</v>
      </c>
      <c r="B11" s="299">
        <f aca="true" t="shared" si="0" ref="B11:G11">SUM(B9:B10)</f>
        <v>36311</v>
      </c>
      <c r="C11" s="451">
        <f t="shared" si="0"/>
        <v>0</v>
      </c>
      <c r="D11" s="248">
        <f t="shared" si="0"/>
        <v>343</v>
      </c>
      <c r="E11" s="197">
        <f t="shared" si="0"/>
        <v>935</v>
      </c>
      <c r="F11" s="302">
        <f t="shared" si="0"/>
        <v>4</v>
      </c>
      <c r="G11" s="198">
        <f t="shared" si="0"/>
        <v>37585</v>
      </c>
      <c r="I11" s="603"/>
      <c r="M11" s="260"/>
    </row>
    <row r="12" spans="1:13" s="595" customFormat="1" ht="15" customHeight="1">
      <c r="A12" s="599" t="s">
        <v>6</v>
      </c>
      <c r="B12" s="293">
        <v>4681</v>
      </c>
      <c r="C12" s="189"/>
      <c r="D12" s="238"/>
      <c r="E12" s="189"/>
      <c r="F12" s="234"/>
      <c r="G12" s="190">
        <f>B12+D12+E12-F12</f>
        <v>4681</v>
      </c>
      <c r="H12" s="604"/>
      <c r="I12" s="603"/>
      <c r="M12" s="260"/>
    </row>
    <row r="13" spans="1:20" s="595" customFormat="1" ht="15" customHeight="1" thickBot="1">
      <c r="A13" s="605" t="s">
        <v>9</v>
      </c>
      <c r="B13" s="296">
        <f>SUM(B12:B12)</f>
        <v>4681</v>
      </c>
      <c r="C13" s="451"/>
      <c r="D13" s="204">
        <f>SUM(D12:D12)</f>
        <v>0</v>
      </c>
      <c r="E13" s="241"/>
      <c r="F13" s="301">
        <f>SUM(F12:F12)</f>
        <v>0</v>
      </c>
      <c r="G13" s="467">
        <f>G12</f>
        <v>4681</v>
      </c>
      <c r="I13" s="606" t="s">
        <v>287</v>
      </c>
      <c r="J13" s="606"/>
      <c r="K13" s="606"/>
      <c r="L13" s="606"/>
      <c r="O13" s="881"/>
      <c r="P13" s="881"/>
      <c r="Q13" s="881"/>
      <c r="R13" s="202"/>
      <c r="S13" s="203"/>
      <c r="T13" s="203"/>
    </row>
    <row r="14" spans="1:15" ht="15" customHeight="1">
      <c r="A14" s="529" t="s">
        <v>2</v>
      </c>
      <c r="B14" s="540"/>
      <c r="C14" s="310"/>
      <c r="D14" s="541"/>
      <c r="E14" s="542"/>
      <c r="F14" s="541"/>
      <c r="G14" s="193">
        <f>(B14+D14+E14-F14)</f>
        <v>0</v>
      </c>
      <c r="I14" s="495"/>
      <c r="J14" s="873" t="s">
        <v>405</v>
      </c>
      <c r="K14" s="883" t="s">
        <v>48</v>
      </c>
      <c r="L14" s="872" t="s">
        <v>24</v>
      </c>
      <c r="M14" s="863" t="s">
        <v>9</v>
      </c>
      <c r="O14" s="308"/>
    </row>
    <row r="15" spans="1:15" ht="15" customHeight="1" thickBot="1">
      <c r="A15" s="530" t="s">
        <v>156</v>
      </c>
      <c r="B15" s="543">
        <v>15565</v>
      </c>
      <c r="C15" s="200"/>
      <c r="D15" s="544">
        <v>228</v>
      </c>
      <c r="E15" s="545">
        <v>429</v>
      </c>
      <c r="F15" s="544">
        <v>999</v>
      </c>
      <c r="G15" s="196">
        <f>(B15+D15+E15-F15)</f>
        <v>15223</v>
      </c>
      <c r="H15" s="312"/>
      <c r="I15" s="496"/>
      <c r="J15" s="882"/>
      <c r="K15" s="884"/>
      <c r="L15" s="885"/>
      <c r="M15" s="864"/>
      <c r="N15" s="260"/>
      <c r="O15" s="308"/>
    </row>
    <row r="16" spans="1:15" ht="15" customHeight="1" thickBot="1">
      <c r="A16" s="531" t="s">
        <v>9</v>
      </c>
      <c r="B16" s="297">
        <f>SUM(B14:B15)</f>
        <v>15565</v>
      </c>
      <c r="C16" s="194">
        <f>C14+C15</f>
        <v>0</v>
      </c>
      <c r="D16" s="235">
        <f>SUM(D14:D15)</f>
        <v>228</v>
      </c>
      <c r="E16" s="191">
        <f>SUM(E14:E15)</f>
        <v>429</v>
      </c>
      <c r="F16" s="235">
        <f>SUM(F14:F15)</f>
        <v>999</v>
      </c>
      <c r="G16" s="198">
        <f>SUM(G14:G15)</f>
        <v>15223</v>
      </c>
      <c r="H16" s="457"/>
      <c r="I16" s="472" t="s">
        <v>1</v>
      </c>
      <c r="J16" s="474">
        <v>14</v>
      </c>
      <c r="K16" s="475">
        <v>3</v>
      </c>
      <c r="L16" s="476"/>
      <c r="M16" s="477">
        <f>J16+K16-L16</f>
        <v>17</v>
      </c>
      <c r="N16" s="260"/>
      <c r="O16" s="308"/>
    </row>
    <row r="17" spans="1:15" ht="15" customHeight="1">
      <c r="A17" s="529" t="s">
        <v>154</v>
      </c>
      <c r="B17" s="303">
        <v>2553</v>
      </c>
      <c r="C17" s="189"/>
      <c r="D17" s="278">
        <v>1</v>
      </c>
      <c r="E17" s="277">
        <v>569</v>
      </c>
      <c r="F17" s="304"/>
      <c r="G17" s="468">
        <f>B17+D17+E17-F17</f>
        <v>3123</v>
      </c>
      <c r="H17" s="457"/>
      <c r="I17" s="439" t="s">
        <v>283</v>
      </c>
      <c r="J17" s="548"/>
      <c r="K17" s="549"/>
      <c r="L17" s="557"/>
      <c r="M17" s="478">
        <f>J17-K17-L17</f>
        <v>0</v>
      </c>
      <c r="N17" s="260"/>
      <c r="O17" s="308"/>
    </row>
    <row r="18" spans="1:15" ht="15" customHeight="1" thickBot="1">
      <c r="A18" s="531" t="s">
        <v>9</v>
      </c>
      <c r="B18" s="296">
        <f aca="true" t="shared" si="1" ref="B18:G18">B17</f>
        <v>2553</v>
      </c>
      <c r="C18" s="241">
        <f t="shared" si="1"/>
        <v>0</v>
      </c>
      <c r="D18" s="241">
        <f t="shared" si="1"/>
        <v>1</v>
      </c>
      <c r="E18" s="241">
        <f t="shared" si="1"/>
        <v>569</v>
      </c>
      <c r="F18" s="466">
        <f t="shared" si="1"/>
        <v>0</v>
      </c>
      <c r="G18" s="467">
        <f t="shared" si="1"/>
        <v>3123</v>
      </c>
      <c r="I18" s="607" t="s">
        <v>9</v>
      </c>
      <c r="J18" s="544">
        <f>SUM(J16:J17)</f>
        <v>14</v>
      </c>
      <c r="K18" s="545">
        <f>SUM(K16:K17)</f>
        <v>3</v>
      </c>
      <c r="L18" s="558">
        <f>SUM(L16:L17)</f>
        <v>0</v>
      </c>
      <c r="M18" s="479">
        <f>SUM(M16:M17)</f>
        <v>17</v>
      </c>
      <c r="N18" s="260"/>
      <c r="O18" s="308"/>
    </row>
    <row r="19" spans="1:15" ht="15" customHeight="1">
      <c r="A19" s="529" t="s">
        <v>20</v>
      </c>
      <c r="B19" s="540">
        <v>396</v>
      </c>
      <c r="C19" s="310"/>
      <c r="D19" s="541"/>
      <c r="E19" s="542"/>
      <c r="F19" s="546"/>
      <c r="G19" s="469">
        <f>SUM(B19+D19+E19-F19)</f>
        <v>396</v>
      </c>
      <c r="I19" s="472" t="s">
        <v>2</v>
      </c>
      <c r="J19" s="474">
        <v>2894</v>
      </c>
      <c r="K19" s="475">
        <v>251</v>
      </c>
      <c r="L19" s="476"/>
      <c r="M19" s="477">
        <f>J19+K19-L19</f>
        <v>3145</v>
      </c>
      <c r="N19" s="260"/>
      <c r="O19" s="308"/>
    </row>
    <row r="20" spans="1:15" ht="15" customHeight="1">
      <c r="A20" s="532" t="s">
        <v>157</v>
      </c>
      <c r="B20" s="547">
        <v>28357</v>
      </c>
      <c r="C20" s="200"/>
      <c r="D20" s="548">
        <v>73</v>
      </c>
      <c r="E20" s="549">
        <v>692</v>
      </c>
      <c r="F20" s="550"/>
      <c r="G20" s="196">
        <f>SUM(B20+D20+E20-F20)</f>
        <v>29122</v>
      </c>
      <c r="H20" s="312"/>
      <c r="I20" s="439" t="s">
        <v>283</v>
      </c>
      <c r="J20" s="548"/>
      <c r="K20" s="549"/>
      <c r="L20" s="557"/>
      <c r="M20" s="478">
        <f>J20-K20-L20</f>
        <v>0</v>
      </c>
      <c r="N20" s="260"/>
      <c r="O20" s="308"/>
    </row>
    <row r="21" spans="1:15" ht="15" customHeight="1" thickBot="1">
      <c r="A21" s="533" t="s">
        <v>9</v>
      </c>
      <c r="B21" s="297">
        <f aca="true" t="shared" si="2" ref="B21:G21">SUM(B19:B20)</f>
        <v>28753</v>
      </c>
      <c r="C21" s="549">
        <f t="shared" si="2"/>
        <v>0</v>
      </c>
      <c r="D21" s="235">
        <f t="shared" si="2"/>
        <v>73</v>
      </c>
      <c r="E21" s="191">
        <f t="shared" si="2"/>
        <v>692</v>
      </c>
      <c r="F21" s="297">
        <f t="shared" si="2"/>
        <v>0</v>
      </c>
      <c r="G21" s="198">
        <f t="shared" si="2"/>
        <v>29518</v>
      </c>
      <c r="H21" s="328"/>
      <c r="I21" s="607" t="s">
        <v>9</v>
      </c>
      <c r="J21" s="544">
        <f>SUM(J19:J20)</f>
        <v>2894</v>
      </c>
      <c r="K21" s="545">
        <f>SUM(K19:K20)</f>
        <v>251</v>
      </c>
      <c r="L21" s="558">
        <f>SUM(L19:L20)</f>
        <v>0</v>
      </c>
      <c r="M21" s="479">
        <f>SUM(M19:M20)</f>
        <v>3145</v>
      </c>
      <c r="N21" s="595"/>
      <c r="O21" s="308"/>
    </row>
    <row r="22" spans="1:15" ht="15" customHeight="1">
      <c r="A22" s="525" t="s">
        <v>3</v>
      </c>
      <c r="B22" s="551"/>
      <c r="C22" s="189"/>
      <c r="D22" s="552"/>
      <c r="E22" s="553">
        <v>6</v>
      </c>
      <c r="F22" s="552"/>
      <c r="G22" s="193">
        <f>SUM(B22+D22+E22-F22)</f>
        <v>6</v>
      </c>
      <c r="I22" s="624" t="s">
        <v>161</v>
      </c>
      <c r="J22" s="621"/>
      <c r="K22" s="619">
        <v>190</v>
      </c>
      <c r="L22" s="625"/>
      <c r="M22" s="633">
        <f>J22+K22-L22</f>
        <v>190</v>
      </c>
      <c r="N22" s="595"/>
      <c r="O22" s="309"/>
    </row>
    <row r="23" spans="1:20" ht="15" customHeight="1">
      <c r="A23" s="527" t="s">
        <v>159</v>
      </c>
      <c r="B23" s="554">
        <v>18508</v>
      </c>
      <c r="C23" s="200"/>
      <c r="D23" s="544">
        <v>397</v>
      </c>
      <c r="E23" s="545">
        <v>1754</v>
      </c>
      <c r="F23" s="544">
        <v>274</v>
      </c>
      <c r="G23" s="196">
        <f>SUM(B23+D23+E23-F23)</f>
        <v>20385</v>
      </c>
      <c r="I23" s="439" t="s">
        <v>283</v>
      </c>
      <c r="J23" s="622">
        <v>985</v>
      </c>
      <c r="K23" s="515"/>
      <c r="L23" s="626"/>
      <c r="M23" s="478">
        <f>J23-K23-L23</f>
        <v>985</v>
      </c>
      <c r="N23" s="595"/>
      <c r="O23" s="309"/>
      <c r="Q23" s="272"/>
      <c r="R23" s="272"/>
      <c r="S23" s="272"/>
      <c r="T23" s="272"/>
    </row>
    <row r="24" spans="1:13" s="260" customFormat="1" ht="15" customHeight="1" thickBot="1">
      <c r="A24" s="534" t="s">
        <v>9</v>
      </c>
      <c r="B24" s="296">
        <f>SUM(B22:B23)</f>
        <v>18508</v>
      </c>
      <c r="C24" s="426">
        <f>C22+C23</f>
        <v>0</v>
      </c>
      <c r="D24" s="426">
        <f>D22+D23</f>
        <v>397</v>
      </c>
      <c r="E24" s="426">
        <f>E22+E23</f>
        <v>1760</v>
      </c>
      <c r="F24" s="426">
        <f>F22+F23</f>
        <v>274</v>
      </c>
      <c r="G24" s="467">
        <f>SUM(G22:G23)</f>
        <v>20391</v>
      </c>
      <c r="H24" s="428"/>
      <c r="I24" s="608" t="s">
        <v>9</v>
      </c>
      <c r="J24" s="623"/>
      <c r="K24" s="620"/>
      <c r="L24" s="627"/>
      <c r="M24" s="634">
        <f>SUM(M22:M23)</f>
        <v>1175</v>
      </c>
    </row>
    <row r="25" spans="1:14" ht="15" customHeight="1">
      <c r="A25" s="526" t="s">
        <v>7</v>
      </c>
      <c r="B25" s="499"/>
      <c r="C25" s="310"/>
      <c r="D25" s="239"/>
      <c r="E25" s="310"/>
      <c r="F25" s="239"/>
      <c r="G25" s="305">
        <f>B25+D25+E25-F25</f>
        <v>0</v>
      </c>
      <c r="H25" s="329"/>
      <c r="I25" s="615" t="s">
        <v>3</v>
      </c>
      <c r="J25" s="616">
        <v>2232</v>
      </c>
      <c r="K25" s="617">
        <v>44</v>
      </c>
      <c r="L25" s="618">
        <v>1</v>
      </c>
      <c r="M25" s="480">
        <f>J25+K25-L25</f>
        <v>2275</v>
      </c>
      <c r="N25" s="595"/>
    </row>
    <row r="26" spans="1:14" ht="15" customHeight="1">
      <c r="A26" s="527" t="s">
        <v>28</v>
      </c>
      <c r="B26" s="294">
        <v>6321</v>
      </c>
      <c r="C26" s="200"/>
      <c r="D26" s="243">
        <v>5</v>
      </c>
      <c r="E26" s="194">
        <v>16</v>
      </c>
      <c r="F26" s="243"/>
      <c r="G26" s="305">
        <f>B26+D26+E26-F26</f>
        <v>6342</v>
      </c>
      <c r="H26" s="501"/>
      <c r="I26" s="439" t="s">
        <v>284</v>
      </c>
      <c r="J26" s="548">
        <v>346</v>
      </c>
      <c r="K26" s="549"/>
      <c r="L26" s="557"/>
      <c r="M26" s="478">
        <f>J26-K26-L26</f>
        <v>346</v>
      </c>
      <c r="N26" s="595"/>
    </row>
    <row r="27" spans="1:14" ht="15" customHeight="1" thickBot="1">
      <c r="A27" s="528" t="s">
        <v>9</v>
      </c>
      <c r="B27" s="299">
        <f>SUM(B25:B26)</f>
        <v>6321</v>
      </c>
      <c r="C27" s="426">
        <f>C25+C26</f>
        <v>0</v>
      </c>
      <c r="D27" s="427">
        <f>D25+D26</f>
        <v>5</v>
      </c>
      <c r="E27" s="427">
        <f>E25+E26</f>
        <v>16</v>
      </c>
      <c r="F27" s="248">
        <f>SUM(F25:F26)</f>
        <v>0</v>
      </c>
      <c r="G27" s="198">
        <f>SUM(G25:G26)</f>
        <v>6342</v>
      </c>
      <c r="I27" s="608" t="s">
        <v>9</v>
      </c>
      <c r="J27" s="559">
        <f>SUM(J25:J26)</f>
        <v>2578</v>
      </c>
      <c r="K27" s="560">
        <f>SUM(K25:K26)</f>
        <v>44</v>
      </c>
      <c r="L27" s="561">
        <f>SUM(L25:L26)</f>
        <v>1</v>
      </c>
      <c r="M27" s="498">
        <f>SUM(M25:M26)</f>
        <v>2621</v>
      </c>
      <c r="N27" s="503"/>
    </row>
    <row r="28" spans="1:14" ht="15" customHeight="1">
      <c r="A28" s="526" t="s">
        <v>4</v>
      </c>
      <c r="B28" s="293">
        <v>3810</v>
      </c>
      <c r="C28" s="310">
        <v>14429</v>
      </c>
      <c r="D28" s="238"/>
      <c r="E28" s="236">
        <v>1087</v>
      </c>
      <c r="F28" s="244"/>
      <c r="G28" s="193">
        <f>(B28+D28+E28-F28)</f>
        <v>4897</v>
      </c>
      <c r="I28" s="609" t="s">
        <v>4</v>
      </c>
      <c r="J28" s="552">
        <v>864</v>
      </c>
      <c r="K28" s="553">
        <v>184</v>
      </c>
      <c r="L28" s="562"/>
      <c r="M28" s="500">
        <f>J28+K28-L28</f>
        <v>1048</v>
      </c>
      <c r="N28" s="307"/>
    </row>
    <row r="29" spans="1:14" ht="15" customHeight="1">
      <c r="A29" s="527" t="s">
        <v>160</v>
      </c>
      <c r="B29" s="294">
        <v>29995</v>
      </c>
      <c r="C29" s="200">
        <v>27426</v>
      </c>
      <c r="D29" s="243">
        <v>148</v>
      </c>
      <c r="E29" s="200">
        <v>3509</v>
      </c>
      <c r="F29" s="245"/>
      <c r="G29" s="196">
        <f>(B29+D29+E29-F29)</f>
        <v>33652</v>
      </c>
      <c r="I29" s="439" t="s">
        <v>284</v>
      </c>
      <c r="J29" s="548">
        <v>903</v>
      </c>
      <c r="K29" s="549"/>
      <c r="L29" s="557"/>
      <c r="M29" s="502">
        <f>J29-K29-L29</f>
        <v>903</v>
      </c>
      <c r="N29" s="307"/>
    </row>
    <row r="30" spans="1:14" ht="15" customHeight="1" thickBot="1">
      <c r="A30" s="528" t="s">
        <v>9</v>
      </c>
      <c r="B30" s="295">
        <f aca="true" t="shared" si="3" ref="B30:G30">SUM(B28:B29)</f>
        <v>33805</v>
      </c>
      <c r="C30" s="426">
        <v>41855</v>
      </c>
      <c r="D30" s="242">
        <f t="shared" si="3"/>
        <v>148</v>
      </c>
      <c r="E30" s="205">
        <f t="shared" si="3"/>
        <v>4596</v>
      </c>
      <c r="F30" s="246">
        <f t="shared" si="3"/>
        <v>0</v>
      </c>
      <c r="G30" s="467">
        <f t="shared" si="3"/>
        <v>38549</v>
      </c>
      <c r="I30" s="607" t="s">
        <v>9</v>
      </c>
      <c r="J30" s="544">
        <f>SUM(J28:J29)</f>
        <v>1767</v>
      </c>
      <c r="K30" s="544">
        <f>SUM(K28:K29)</f>
        <v>184</v>
      </c>
      <c r="L30" s="563">
        <f>SUM(L28:L29)</f>
        <v>0</v>
      </c>
      <c r="M30" s="479">
        <f>SUM(M28:M29)</f>
        <v>1951</v>
      </c>
      <c r="N30" s="307"/>
    </row>
    <row r="31" spans="1:21" ht="15" customHeight="1">
      <c r="A31" s="526" t="s">
        <v>5</v>
      </c>
      <c r="B31" s="298">
        <v>270209</v>
      </c>
      <c r="C31" s="310"/>
      <c r="D31" s="247">
        <v>1238</v>
      </c>
      <c r="E31" s="206">
        <v>1854</v>
      </c>
      <c r="F31" s="247">
        <v>2014</v>
      </c>
      <c r="G31" s="305">
        <f>B31+D31+E31-F31</f>
        <v>271287</v>
      </c>
      <c r="H31" s="504"/>
      <c r="I31" s="899" t="s">
        <v>407</v>
      </c>
      <c r="J31" s="897">
        <f>J16+J19+J22+J25+J28</f>
        <v>6004</v>
      </c>
      <c r="K31" s="897">
        <f>K16+K19+K22+K25+K28</f>
        <v>672</v>
      </c>
      <c r="L31" s="897">
        <f>L16+L19+L22+L25+L28</f>
        <v>1</v>
      </c>
      <c r="M31" s="897">
        <f>J31+K31-L31</f>
        <v>6675</v>
      </c>
      <c r="N31" s="307"/>
      <c r="T31" s="308"/>
      <c r="U31" s="307"/>
    </row>
    <row r="32" spans="1:14" ht="15" customHeight="1" thickBot="1">
      <c r="A32" s="528" t="s">
        <v>9</v>
      </c>
      <c r="B32" s="299">
        <f>B31</f>
        <v>270209</v>
      </c>
      <c r="C32" s="194">
        <f>C31</f>
        <v>0</v>
      </c>
      <c r="D32" s="248">
        <f>SUM(D31:D31)</f>
        <v>1238</v>
      </c>
      <c r="E32" s="197">
        <f>SUM(E31:E31)</f>
        <v>1854</v>
      </c>
      <c r="F32" s="248">
        <f>SUM(F31:F31)</f>
        <v>2014</v>
      </c>
      <c r="G32" s="198">
        <f>G31</f>
        <v>271287</v>
      </c>
      <c r="H32" s="504"/>
      <c r="I32" s="900"/>
      <c r="J32" s="898"/>
      <c r="K32" s="898"/>
      <c r="L32" s="898"/>
      <c r="M32" s="898"/>
      <c r="N32" s="497"/>
    </row>
    <row r="33" spans="1:14" ht="33" customHeight="1" thickBot="1">
      <c r="A33" s="207" t="s">
        <v>45</v>
      </c>
      <c r="B33" s="555">
        <f>B9+B12+B14+B19+B22+B25+B28</f>
        <v>20291</v>
      </c>
      <c r="C33" s="555">
        <f>C9+C12+C14+C19+C22+C25+C28</f>
        <v>14429</v>
      </c>
      <c r="D33" s="555">
        <f>D9+D12+D14+D19+D22+D25+D28</f>
        <v>339</v>
      </c>
      <c r="E33" s="555">
        <f>E9+E12+E14+E19+E22+E25+E28</f>
        <v>1518</v>
      </c>
      <c r="F33" s="555">
        <f>F9+F12+F14+F19+F22+F25+F28</f>
        <v>0</v>
      </c>
      <c r="G33" s="355">
        <f>B33+D33+E33-F33</f>
        <v>22148</v>
      </c>
      <c r="I33" s="614" t="s">
        <v>408</v>
      </c>
      <c r="J33" s="628">
        <f>J17+J20+J23+J26+J29</f>
        <v>2234</v>
      </c>
      <c r="K33" s="628">
        <f>K17+K20+K23+K26+K29</f>
        <v>0</v>
      </c>
      <c r="L33" s="628">
        <f>L17+L20+L23+L26+L29</f>
        <v>0</v>
      </c>
      <c r="M33" s="628">
        <f>J33+K33-L33</f>
        <v>2234</v>
      </c>
      <c r="N33" s="503"/>
    </row>
    <row r="34" spans="1:13" ht="33" customHeight="1" thickBot="1">
      <c r="A34" s="208" t="s">
        <v>115</v>
      </c>
      <c r="B34" s="555">
        <f>B7+B10+B15+B17+B20+B23+B26+B29+B32</f>
        <v>409037</v>
      </c>
      <c r="C34" s="555">
        <f>C7+C10+C15+C17+C20+C23+C26+C29+C32</f>
        <v>27426</v>
      </c>
      <c r="D34" s="555">
        <f>D7+D10+D15+D17+D20+D23+D26+D29+D32</f>
        <v>2180</v>
      </c>
      <c r="E34" s="555">
        <f>E7+E10+E15+E17+E20+E23+E26+E29+E32</f>
        <v>9818</v>
      </c>
      <c r="F34" s="555">
        <f>F7+F10+F15+F17+F20+F23+F26+F29+F32</f>
        <v>3845</v>
      </c>
      <c r="G34" s="355">
        <f>B34+D34+E34-F34</f>
        <v>417190</v>
      </c>
      <c r="H34" s="471"/>
      <c r="I34" s="610" t="s">
        <v>409</v>
      </c>
      <c r="J34" s="629">
        <f>J31+J33</f>
        <v>8238</v>
      </c>
      <c r="K34" s="630">
        <f>K31+K33</f>
        <v>672</v>
      </c>
      <c r="L34" s="631">
        <f>L31+L33</f>
        <v>1</v>
      </c>
      <c r="M34" s="632">
        <f>J34+K34-L34</f>
        <v>8909</v>
      </c>
    </row>
    <row r="35" spans="1:14" ht="33" customHeight="1" thickBot="1">
      <c r="A35" s="209" t="s">
        <v>13</v>
      </c>
      <c r="B35" s="351">
        <f aca="true" t="shared" si="4" ref="B35:G35">SUM(B33:B34)</f>
        <v>429328</v>
      </c>
      <c r="C35" s="555">
        <f t="shared" si="4"/>
        <v>41855</v>
      </c>
      <c r="D35" s="555">
        <f t="shared" si="4"/>
        <v>2519</v>
      </c>
      <c r="E35" s="555">
        <f t="shared" si="4"/>
        <v>11336</v>
      </c>
      <c r="F35" s="353">
        <f t="shared" si="4"/>
        <v>3845</v>
      </c>
      <c r="G35" s="355">
        <f t="shared" si="4"/>
        <v>439338</v>
      </c>
      <c r="I35" s="901" t="s">
        <v>291</v>
      </c>
      <c r="J35" s="901"/>
      <c r="K35" s="901"/>
      <c r="L35" s="901"/>
      <c r="M35" s="901"/>
      <c r="N35" s="901"/>
    </row>
    <row r="36" spans="1:9" ht="15.75" customHeight="1">
      <c r="A36" s="187"/>
      <c r="B36" s="323"/>
      <c r="C36" s="323"/>
      <c r="D36" s="868">
        <f>D35+E35</f>
        <v>13855</v>
      </c>
      <c r="E36" s="868"/>
      <c r="F36" s="323"/>
      <c r="G36" s="323"/>
      <c r="I36" s="473" t="s">
        <v>412</v>
      </c>
    </row>
    <row r="37" spans="1:8" ht="22.5" customHeight="1" thickBot="1">
      <c r="A37" s="869" t="s">
        <v>288</v>
      </c>
      <c r="B37" s="869"/>
      <c r="D37" s="446"/>
      <c r="E37" s="306"/>
      <c r="G37" s="272"/>
      <c r="H37" s="611"/>
    </row>
    <row r="38" spans="1:8" ht="12.75" customHeight="1">
      <c r="A38" s="870"/>
      <c r="B38" s="859" t="s">
        <v>406</v>
      </c>
      <c r="C38" s="872" t="s">
        <v>48</v>
      </c>
      <c r="D38" s="873"/>
      <c r="E38" s="874" t="s">
        <v>24</v>
      </c>
      <c r="F38" s="863" t="s">
        <v>9</v>
      </c>
      <c r="H38" s="611"/>
    </row>
    <row r="39" spans="1:8" ht="10.5" customHeight="1" thickBot="1">
      <c r="A39" s="871"/>
      <c r="B39" s="860"/>
      <c r="C39" s="188" t="s">
        <v>178</v>
      </c>
      <c r="D39" s="188" t="s">
        <v>52</v>
      </c>
      <c r="E39" s="875"/>
      <c r="F39" s="864"/>
      <c r="H39" s="611"/>
    </row>
    <row r="40" spans="1:8" ht="19.5" customHeight="1" thickBot="1">
      <c r="A40" s="505" t="s">
        <v>194</v>
      </c>
      <c r="B40" s="535">
        <v>116</v>
      </c>
      <c r="C40" s="536">
        <v>21</v>
      </c>
      <c r="D40" s="537">
        <v>10</v>
      </c>
      <c r="E40" s="538"/>
      <c r="F40" s="539">
        <f>B40+C40+D40-E40</f>
        <v>147</v>
      </c>
      <c r="H40" s="611"/>
    </row>
    <row r="41" spans="1:8" ht="19.5" customHeight="1">
      <c r="A41" s="506"/>
      <c r="B41" s="324"/>
      <c r="C41" s="213"/>
      <c r="D41" s="213"/>
      <c r="E41" s="213"/>
      <c r="F41" s="325"/>
      <c r="H41" s="611"/>
    </row>
    <row r="42" spans="1:8" ht="19.5" customHeight="1">
      <c r="A42" s="306"/>
      <c r="C42" s="306"/>
      <c r="D42" s="306"/>
      <c r="E42" s="306"/>
      <c r="H42" s="611"/>
    </row>
    <row r="43" spans="1:8" ht="19.5" customHeight="1">
      <c r="A43" s="306"/>
      <c r="C43" s="306"/>
      <c r="D43" s="306"/>
      <c r="E43" s="306"/>
      <c r="F43" s="306"/>
      <c r="H43" s="611"/>
    </row>
    <row r="44" spans="1:8" ht="19.5" customHeight="1" thickBot="1">
      <c r="A44" s="210" t="s">
        <v>289</v>
      </c>
      <c r="B44" s="309"/>
      <c r="C44" s="311"/>
      <c r="D44" s="306"/>
      <c r="E44" s="306"/>
      <c r="F44" s="306"/>
      <c r="H44" s="611"/>
    </row>
    <row r="45" spans="1:14" ht="13.5" thickBot="1">
      <c r="A45" s="865" t="s">
        <v>397</v>
      </c>
      <c r="B45" s="866"/>
      <c r="C45" s="866"/>
      <c r="D45" s="866"/>
      <c r="E45" s="866"/>
      <c r="F45" s="866"/>
      <c r="G45" s="866"/>
      <c r="H45" s="866"/>
      <c r="I45" s="867"/>
      <c r="J45" s="876" t="s">
        <v>116</v>
      </c>
      <c r="K45" s="877"/>
      <c r="L45" s="877"/>
      <c r="M45" s="877"/>
      <c r="N45" s="878"/>
    </row>
    <row r="46" spans="1:14" ht="17.25" customHeight="1">
      <c r="A46" s="879" t="s">
        <v>49</v>
      </c>
      <c r="B46" s="387" t="s">
        <v>163</v>
      </c>
      <c r="C46" s="385"/>
      <c r="D46" s="390"/>
      <c r="E46" s="849" t="s">
        <v>264</v>
      </c>
      <c r="F46" s="850"/>
      <c r="G46" s="851"/>
      <c r="H46" s="852" t="s">
        <v>62</v>
      </c>
      <c r="I46" s="854" t="s">
        <v>164</v>
      </c>
      <c r="J46" s="856" t="s">
        <v>165</v>
      </c>
      <c r="K46" s="850" t="s">
        <v>166</v>
      </c>
      <c r="L46" s="861" t="s">
        <v>167</v>
      </c>
      <c r="M46" s="835" t="s">
        <v>24</v>
      </c>
      <c r="N46" s="835" t="s">
        <v>168</v>
      </c>
    </row>
    <row r="47" spans="1:14" ht="39" customHeight="1" thickBot="1">
      <c r="A47" s="880"/>
      <c r="B47" s="388" t="s">
        <v>265</v>
      </c>
      <c r="C47" s="386" t="s">
        <v>273</v>
      </c>
      <c r="D47" s="381" t="s">
        <v>266</v>
      </c>
      <c r="E47" s="392" t="s">
        <v>265</v>
      </c>
      <c r="F47" s="386" t="s">
        <v>273</v>
      </c>
      <c r="G47" s="219" t="s">
        <v>266</v>
      </c>
      <c r="H47" s="853"/>
      <c r="I47" s="855"/>
      <c r="J47" s="857"/>
      <c r="K47" s="858"/>
      <c r="L47" s="862"/>
      <c r="M47" s="836"/>
      <c r="N47" s="836"/>
    </row>
    <row r="48" spans="1:14" ht="12.75">
      <c r="A48" s="507" t="s">
        <v>47</v>
      </c>
      <c r="B48" s="564">
        <v>3</v>
      </c>
      <c r="C48" s="565"/>
      <c r="D48" s="566"/>
      <c r="E48" s="567">
        <v>12</v>
      </c>
      <c r="F48" s="565"/>
      <c r="G48" s="568"/>
      <c r="H48" s="569"/>
      <c r="I48" s="570">
        <f>SUM(B48:H48)</f>
        <v>15</v>
      </c>
      <c r="J48" s="541"/>
      <c r="K48" s="542"/>
      <c r="L48" s="571">
        <f>SUM(J48+K48)</f>
        <v>0</v>
      </c>
      <c r="M48" s="572"/>
      <c r="N48" s="480"/>
    </row>
    <row r="49" spans="1:14" ht="12.75">
      <c r="A49" s="279" t="s">
        <v>1</v>
      </c>
      <c r="B49" s="573">
        <v>31</v>
      </c>
      <c r="C49" s="574"/>
      <c r="D49" s="575"/>
      <c r="E49" s="576">
        <v>44</v>
      </c>
      <c r="F49" s="574"/>
      <c r="G49" s="577"/>
      <c r="H49" s="578">
        <v>37</v>
      </c>
      <c r="I49" s="570">
        <f aca="true" t="shared" si="5" ref="I49:I57">SUM(B49:H49)</f>
        <v>112</v>
      </c>
      <c r="J49" s="548">
        <v>70</v>
      </c>
      <c r="K49" s="549">
        <v>118</v>
      </c>
      <c r="L49" s="571">
        <f aca="true" t="shared" si="6" ref="L49:L57">SUM(J49+K49)</f>
        <v>188</v>
      </c>
      <c r="M49" s="572"/>
      <c r="N49" s="478">
        <v>3288</v>
      </c>
    </row>
    <row r="50" spans="1:14" ht="12.75">
      <c r="A50" s="279" t="s">
        <v>34</v>
      </c>
      <c r="B50" s="573">
        <v>56</v>
      </c>
      <c r="C50" s="574"/>
      <c r="D50" s="575">
        <v>32</v>
      </c>
      <c r="E50" s="576">
        <v>44</v>
      </c>
      <c r="F50" s="574"/>
      <c r="G50" s="577">
        <v>10</v>
      </c>
      <c r="H50" s="578">
        <v>53</v>
      </c>
      <c r="I50" s="570">
        <f t="shared" si="5"/>
        <v>195</v>
      </c>
      <c r="J50" s="548">
        <v>88</v>
      </c>
      <c r="K50" s="549">
        <v>62</v>
      </c>
      <c r="L50" s="571">
        <f t="shared" si="6"/>
        <v>150</v>
      </c>
      <c r="M50" s="572"/>
      <c r="N50" s="478"/>
    </row>
    <row r="51" spans="1:14" ht="12.75">
      <c r="A51" s="279" t="s">
        <v>2</v>
      </c>
      <c r="B51" s="573">
        <v>34</v>
      </c>
      <c r="C51" s="574"/>
      <c r="D51" s="575">
        <v>15</v>
      </c>
      <c r="E51" s="576">
        <v>23</v>
      </c>
      <c r="F51" s="574">
        <v>9</v>
      </c>
      <c r="G51" s="577">
        <v>15</v>
      </c>
      <c r="H51" s="578">
        <v>37</v>
      </c>
      <c r="I51" s="570">
        <f t="shared" si="5"/>
        <v>133</v>
      </c>
      <c r="J51" s="548">
        <v>68</v>
      </c>
      <c r="K51" s="549">
        <v>98</v>
      </c>
      <c r="L51" s="571">
        <f t="shared" si="6"/>
        <v>166</v>
      </c>
      <c r="M51" s="572">
        <v>639</v>
      </c>
      <c r="N51" s="478">
        <v>1450</v>
      </c>
    </row>
    <row r="52" spans="1:14" ht="12.75">
      <c r="A52" s="279" t="s">
        <v>161</v>
      </c>
      <c r="B52" s="573">
        <v>4</v>
      </c>
      <c r="C52" s="574">
        <v>3</v>
      </c>
      <c r="D52" s="575"/>
      <c r="E52" s="576">
        <v>4</v>
      </c>
      <c r="F52" s="574">
        <v>4</v>
      </c>
      <c r="G52" s="577">
        <v>1</v>
      </c>
      <c r="H52" s="578"/>
      <c r="I52" s="579">
        <f t="shared" si="5"/>
        <v>16</v>
      </c>
      <c r="J52" s="548">
        <v>24</v>
      </c>
      <c r="K52" s="549">
        <v>11</v>
      </c>
      <c r="L52" s="571">
        <f t="shared" si="6"/>
        <v>35</v>
      </c>
      <c r="M52" s="572"/>
      <c r="N52" s="478">
        <v>104</v>
      </c>
    </row>
    <row r="53" spans="1:14" ht="12.75">
      <c r="A53" s="279" t="s">
        <v>20</v>
      </c>
      <c r="B53" s="573">
        <v>25</v>
      </c>
      <c r="C53" s="574"/>
      <c r="D53" s="575">
        <v>39</v>
      </c>
      <c r="E53" s="576">
        <v>29</v>
      </c>
      <c r="F53" s="574">
        <v>91</v>
      </c>
      <c r="G53" s="577">
        <v>58</v>
      </c>
      <c r="H53" s="578">
        <v>43</v>
      </c>
      <c r="I53" s="570">
        <f t="shared" si="5"/>
        <v>285</v>
      </c>
      <c r="J53" s="548">
        <v>280</v>
      </c>
      <c r="K53" s="549">
        <v>1366</v>
      </c>
      <c r="L53" s="571">
        <f t="shared" si="6"/>
        <v>1646</v>
      </c>
      <c r="M53" s="572"/>
      <c r="N53" s="478">
        <v>68130</v>
      </c>
    </row>
    <row r="54" spans="1:14" ht="12.75">
      <c r="A54" s="279" t="s">
        <v>3</v>
      </c>
      <c r="B54" s="573">
        <v>60</v>
      </c>
      <c r="C54" s="574"/>
      <c r="D54" s="575">
        <v>19</v>
      </c>
      <c r="E54" s="576">
        <v>5</v>
      </c>
      <c r="F54" s="574"/>
      <c r="G54" s="577"/>
      <c r="H54" s="578">
        <v>26</v>
      </c>
      <c r="I54" s="570">
        <f t="shared" si="5"/>
        <v>110</v>
      </c>
      <c r="J54" s="548">
        <v>67</v>
      </c>
      <c r="K54" s="549">
        <v>18</v>
      </c>
      <c r="L54" s="571">
        <f t="shared" si="6"/>
        <v>85</v>
      </c>
      <c r="M54" s="572"/>
      <c r="N54" s="478">
        <v>3443</v>
      </c>
    </row>
    <row r="55" spans="1:14" ht="12.75">
      <c r="A55" s="279" t="s">
        <v>35</v>
      </c>
      <c r="B55" s="573">
        <v>31</v>
      </c>
      <c r="C55" s="574"/>
      <c r="D55" s="575">
        <v>15</v>
      </c>
      <c r="E55" s="576">
        <v>10</v>
      </c>
      <c r="F55" s="574">
        <v>5</v>
      </c>
      <c r="G55" s="577">
        <v>7</v>
      </c>
      <c r="H55" s="578">
        <v>7</v>
      </c>
      <c r="I55" s="570">
        <f t="shared" si="5"/>
        <v>75</v>
      </c>
      <c r="J55" s="548">
        <v>22</v>
      </c>
      <c r="K55" s="549">
        <v>24</v>
      </c>
      <c r="L55" s="571">
        <f t="shared" si="6"/>
        <v>46</v>
      </c>
      <c r="M55" s="572"/>
      <c r="N55" s="478"/>
    </row>
    <row r="56" spans="1:14" ht="12.75">
      <c r="A56" s="279" t="s">
        <v>4</v>
      </c>
      <c r="B56" s="573">
        <v>50</v>
      </c>
      <c r="C56" s="574">
        <v>2</v>
      </c>
      <c r="D56" s="575">
        <v>1</v>
      </c>
      <c r="E56" s="576">
        <v>19</v>
      </c>
      <c r="F56" s="574">
        <v>6</v>
      </c>
      <c r="G56" s="577">
        <v>2</v>
      </c>
      <c r="H56" s="578">
        <v>30</v>
      </c>
      <c r="I56" s="570">
        <f t="shared" si="5"/>
        <v>110</v>
      </c>
      <c r="J56" s="548">
        <v>485</v>
      </c>
      <c r="K56" s="549">
        <v>1025</v>
      </c>
      <c r="L56" s="571">
        <f t="shared" si="6"/>
        <v>1510</v>
      </c>
      <c r="M56" s="572">
        <v>90</v>
      </c>
      <c r="N56" s="478">
        <v>82213</v>
      </c>
    </row>
    <row r="57" spans="1:14" ht="13.5" thickBot="1">
      <c r="A57" s="508" t="s">
        <v>5</v>
      </c>
      <c r="B57" s="580">
        <v>6</v>
      </c>
      <c r="C57" s="581"/>
      <c r="D57" s="582">
        <v>18</v>
      </c>
      <c r="E57" s="583"/>
      <c r="F57" s="581">
        <v>3</v>
      </c>
      <c r="G57" s="584"/>
      <c r="H57" s="585"/>
      <c r="I57" s="570">
        <f t="shared" si="5"/>
        <v>27</v>
      </c>
      <c r="J57" s="544">
        <v>1056</v>
      </c>
      <c r="K57" s="545">
        <v>1499</v>
      </c>
      <c r="L57" s="571">
        <f t="shared" si="6"/>
        <v>2555</v>
      </c>
      <c r="M57" s="572"/>
      <c r="N57" s="586">
        <v>81183</v>
      </c>
    </row>
    <row r="58" spans="1:14" ht="13.5" thickBot="1">
      <c r="A58" s="389"/>
      <c r="B58" s="587">
        <f>SUM(B48:B57)</f>
        <v>300</v>
      </c>
      <c r="C58" s="587">
        <f>SUM(C48:C57)</f>
        <v>5</v>
      </c>
      <c r="D58" s="587">
        <f>SUM(D48:D57)</f>
        <v>139</v>
      </c>
      <c r="E58" s="588">
        <f aca="true" t="shared" si="7" ref="E58:K58">SUM(E48:E57)</f>
        <v>190</v>
      </c>
      <c r="F58" s="589">
        <f t="shared" si="7"/>
        <v>118</v>
      </c>
      <c r="G58" s="590">
        <f t="shared" si="7"/>
        <v>93</v>
      </c>
      <c r="H58" s="591">
        <f t="shared" si="7"/>
        <v>233</v>
      </c>
      <c r="I58" s="592">
        <f t="shared" si="7"/>
        <v>1078</v>
      </c>
      <c r="J58" s="593">
        <f t="shared" si="7"/>
        <v>2160</v>
      </c>
      <c r="K58" s="555">
        <f t="shared" si="7"/>
        <v>4221</v>
      </c>
      <c r="L58" s="352">
        <f>SUM(L48:L57)</f>
        <v>6381</v>
      </c>
      <c r="M58" s="355">
        <f>SUM(M48:M57)</f>
        <v>729</v>
      </c>
      <c r="N58" s="355">
        <f>SUM(N48:N57)</f>
        <v>239811</v>
      </c>
    </row>
    <row r="59" spans="1:7" ht="10.5" customHeight="1">
      <c r="A59" s="509"/>
      <c r="B59" s="307"/>
      <c r="C59" s="203"/>
      <c r="D59" s="203"/>
      <c r="E59" s="203"/>
      <c r="F59" s="203"/>
      <c r="G59" s="307"/>
    </row>
    <row r="60" spans="1:7" ht="14.25" customHeight="1">
      <c r="A60" s="306" t="s">
        <v>74</v>
      </c>
      <c r="F60" s="203"/>
      <c r="G60" s="307"/>
    </row>
    <row r="61" spans="1:12" ht="17.25" customHeight="1">
      <c r="A61" s="306" t="s">
        <v>59</v>
      </c>
      <c r="F61" s="203"/>
      <c r="G61" s="307"/>
      <c r="L61" s="211"/>
    </row>
    <row r="62" spans="1:7" ht="12.75">
      <c r="A62" s="307"/>
      <c r="F62" s="203"/>
      <c r="G62" s="307"/>
    </row>
    <row r="63" spans="1:13" ht="16.5" thickBot="1">
      <c r="A63" s="217" t="s">
        <v>290</v>
      </c>
      <c r="F63" s="203"/>
      <c r="G63" s="307"/>
      <c r="M63" s="211"/>
    </row>
    <row r="64" spans="1:18" ht="15" customHeight="1" thickBot="1">
      <c r="A64" s="886" t="s">
        <v>30</v>
      </c>
      <c r="B64" s="837" t="s">
        <v>285</v>
      </c>
      <c r="C64" s="838"/>
      <c r="D64" s="838"/>
      <c r="E64" s="838"/>
      <c r="F64" s="838"/>
      <c r="G64" s="838"/>
      <c r="H64" s="838"/>
      <c r="I64" s="839"/>
      <c r="J64" s="837" t="s">
        <v>61</v>
      </c>
      <c r="K64" s="839"/>
      <c r="L64" s="519"/>
      <c r="M64" s="382"/>
      <c r="N64" s="382"/>
      <c r="O64" s="382"/>
      <c r="P64" s="382"/>
      <c r="Q64" s="382"/>
      <c r="R64" s="382"/>
    </row>
    <row r="65" spans="1:18" ht="24.75" customHeight="1">
      <c r="A65" s="887"/>
      <c r="B65" s="840" t="s">
        <v>406</v>
      </c>
      <c r="C65" s="841"/>
      <c r="D65" s="845" t="s">
        <v>398</v>
      </c>
      <c r="E65" s="841"/>
      <c r="F65" s="845" t="s">
        <v>24</v>
      </c>
      <c r="G65" s="841"/>
      <c r="H65" s="845" t="s">
        <v>9</v>
      </c>
      <c r="I65" s="846"/>
      <c r="J65" s="847" t="s">
        <v>60</v>
      </c>
      <c r="K65" s="842" t="s">
        <v>87</v>
      </c>
      <c r="L65" s="520"/>
      <c r="M65" s="521"/>
      <c r="N65" s="382"/>
      <c r="O65" s="382"/>
      <c r="P65" s="382"/>
      <c r="Q65" s="382"/>
      <c r="R65" s="382"/>
    </row>
    <row r="66" spans="1:18" ht="21" customHeight="1" thickBot="1">
      <c r="A66" s="888"/>
      <c r="B66" s="218" t="s">
        <v>63</v>
      </c>
      <c r="C66" s="381" t="s">
        <v>64</v>
      </c>
      <c r="D66" s="423" t="s">
        <v>63</v>
      </c>
      <c r="E66" s="423" t="s">
        <v>64</v>
      </c>
      <c r="F66" s="423" t="s">
        <v>63</v>
      </c>
      <c r="G66" s="423" t="s">
        <v>64</v>
      </c>
      <c r="H66" s="423" t="s">
        <v>63</v>
      </c>
      <c r="I66" s="219" t="s">
        <v>64</v>
      </c>
      <c r="J66" s="848"/>
      <c r="K66" s="843"/>
      <c r="L66" s="522"/>
      <c r="M66" s="109"/>
      <c r="N66" s="382"/>
      <c r="O66" s="382"/>
      <c r="P66" s="382"/>
      <c r="Q66" s="382"/>
      <c r="R66" s="382"/>
    </row>
    <row r="67" spans="1:18" ht="12.75">
      <c r="A67" s="510" t="s">
        <v>47</v>
      </c>
      <c r="B67" s="511">
        <v>4543</v>
      </c>
      <c r="C67" s="391">
        <v>2171</v>
      </c>
      <c r="D67" s="189">
        <v>199</v>
      </c>
      <c r="E67" s="199">
        <v>116</v>
      </c>
      <c r="F67" s="435">
        <v>753</v>
      </c>
      <c r="G67" s="512">
        <v>397</v>
      </c>
      <c r="H67" s="437">
        <f aca="true" t="shared" si="8" ref="H67:H75">B67+D67-F67</f>
        <v>3989</v>
      </c>
      <c r="I67" s="438">
        <f aca="true" t="shared" si="9" ref="I67:I75">C67+E67-G67</f>
        <v>1890</v>
      </c>
      <c r="J67" s="220"/>
      <c r="K67" s="199"/>
      <c r="L67" s="523"/>
      <c r="M67" s="213"/>
      <c r="N67" s="382"/>
      <c r="O67" s="382"/>
      <c r="P67" s="382"/>
      <c r="Q67" s="382"/>
      <c r="R67" s="382"/>
    </row>
    <row r="68" spans="1:18" ht="12.75" customHeight="1">
      <c r="A68" s="513" t="s">
        <v>155</v>
      </c>
      <c r="B68" s="514">
        <v>125</v>
      </c>
      <c r="C68" s="384">
        <v>113</v>
      </c>
      <c r="D68" s="200">
        <v>2</v>
      </c>
      <c r="E68" s="201">
        <v>2</v>
      </c>
      <c r="F68" s="431"/>
      <c r="G68" s="515"/>
      <c r="H68" s="437">
        <f t="shared" si="8"/>
        <v>127</v>
      </c>
      <c r="I68" s="438">
        <f t="shared" si="9"/>
        <v>115</v>
      </c>
      <c r="J68" s="222"/>
      <c r="K68" s="201"/>
      <c r="L68" s="523"/>
      <c r="M68" s="213"/>
      <c r="N68" s="382"/>
      <c r="O68" s="382"/>
      <c r="P68" s="382"/>
      <c r="Q68" s="382"/>
      <c r="R68" s="382"/>
    </row>
    <row r="69" spans="1:18" ht="12.75">
      <c r="A69" s="510" t="s">
        <v>156</v>
      </c>
      <c r="B69" s="514">
        <v>827</v>
      </c>
      <c r="C69" s="384">
        <v>353</v>
      </c>
      <c r="D69" s="200">
        <v>29</v>
      </c>
      <c r="E69" s="201">
        <v>26</v>
      </c>
      <c r="F69" s="431"/>
      <c r="G69" s="515"/>
      <c r="H69" s="437">
        <f t="shared" si="8"/>
        <v>856</v>
      </c>
      <c r="I69" s="438">
        <f t="shared" si="9"/>
        <v>379</v>
      </c>
      <c r="J69" s="222"/>
      <c r="K69" s="201"/>
      <c r="L69" s="523"/>
      <c r="M69" s="213"/>
      <c r="N69" s="382"/>
      <c r="O69" s="382"/>
      <c r="P69" s="382"/>
      <c r="Q69" s="382"/>
      <c r="R69" s="382"/>
    </row>
    <row r="70" spans="1:18" ht="12.75">
      <c r="A70" s="510" t="s">
        <v>154</v>
      </c>
      <c r="B70" s="514">
        <v>92</v>
      </c>
      <c r="C70" s="384">
        <v>82</v>
      </c>
      <c r="D70" s="200">
        <v>1</v>
      </c>
      <c r="E70" s="201">
        <v>1</v>
      </c>
      <c r="F70" s="431"/>
      <c r="G70" s="515"/>
      <c r="H70" s="437">
        <f t="shared" si="8"/>
        <v>93</v>
      </c>
      <c r="I70" s="438">
        <f t="shared" si="9"/>
        <v>83</v>
      </c>
      <c r="J70" s="222">
        <v>1</v>
      </c>
      <c r="K70" s="201"/>
      <c r="L70" s="523"/>
      <c r="M70" s="213"/>
      <c r="N70" s="382"/>
      <c r="O70" s="382"/>
      <c r="P70" s="382"/>
      <c r="Q70" s="382"/>
      <c r="R70" s="382"/>
    </row>
    <row r="71" spans="1:18" ht="12.75">
      <c r="A71" s="510" t="s">
        <v>157</v>
      </c>
      <c r="B71" s="514">
        <v>23</v>
      </c>
      <c r="C71" s="384">
        <v>18</v>
      </c>
      <c r="D71" s="200">
        <v>5</v>
      </c>
      <c r="E71" s="201">
        <v>4</v>
      </c>
      <c r="F71" s="431"/>
      <c r="G71" s="515"/>
      <c r="H71" s="437">
        <f t="shared" si="8"/>
        <v>28</v>
      </c>
      <c r="I71" s="438">
        <f t="shared" si="9"/>
        <v>22</v>
      </c>
      <c r="J71" s="222">
        <v>1</v>
      </c>
      <c r="K71" s="201">
        <v>1</v>
      </c>
      <c r="L71" s="523"/>
      <c r="M71" s="213"/>
      <c r="N71" s="382"/>
      <c r="O71" s="382"/>
      <c r="P71" s="382"/>
      <c r="Q71" s="382"/>
      <c r="R71" s="382"/>
    </row>
    <row r="72" spans="1:18" ht="12.75">
      <c r="A72" s="510" t="s">
        <v>159</v>
      </c>
      <c r="B72" s="514">
        <v>74</v>
      </c>
      <c r="C72" s="384">
        <v>62</v>
      </c>
      <c r="D72" s="200"/>
      <c r="E72" s="201"/>
      <c r="F72" s="431"/>
      <c r="G72" s="515"/>
      <c r="H72" s="437">
        <f t="shared" si="8"/>
        <v>74</v>
      </c>
      <c r="I72" s="438">
        <f t="shared" si="9"/>
        <v>62</v>
      </c>
      <c r="J72" s="222"/>
      <c r="K72" s="201">
        <v>3</v>
      </c>
      <c r="L72" s="523"/>
      <c r="M72" s="213"/>
      <c r="N72" s="382"/>
      <c r="O72" s="382"/>
      <c r="P72" s="382"/>
      <c r="Q72" s="382"/>
      <c r="R72" s="382"/>
    </row>
    <row r="73" spans="1:18" ht="12.75">
      <c r="A73" s="510" t="s">
        <v>158</v>
      </c>
      <c r="B73" s="514">
        <v>29</v>
      </c>
      <c r="C73" s="384">
        <v>12</v>
      </c>
      <c r="D73" s="200"/>
      <c r="E73" s="201"/>
      <c r="F73" s="431"/>
      <c r="G73" s="515"/>
      <c r="H73" s="437">
        <f t="shared" si="8"/>
        <v>29</v>
      </c>
      <c r="I73" s="438">
        <f t="shared" si="9"/>
        <v>12</v>
      </c>
      <c r="J73" s="222"/>
      <c r="K73" s="201"/>
      <c r="L73" s="523"/>
      <c r="M73" s="213"/>
      <c r="N73" s="382"/>
      <c r="O73" s="382"/>
      <c r="P73" s="382"/>
      <c r="Q73" s="382"/>
      <c r="R73" s="382"/>
    </row>
    <row r="74" spans="1:18" ht="12.75">
      <c r="A74" s="510" t="s">
        <v>160</v>
      </c>
      <c r="B74" s="514">
        <v>145</v>
      </c>
      <c r="C74" s="384">
        <v>129</v>
      </c>
      <c r="D74" s="200"/>
      <c r="E74" s="201"/>
      <c r="F74" s="431"/>
      <c r="G74" s="515"/>
      <c r="H74" s="437">
        <f t="shared" si="8"/>
        <v>145</v>
      </c>
      <c r="I74" s="438">
        <f t="shared" si="9"/>
        <v>129</v>
      </c>
      <c r="J74" s="222"/>
      <c r="K74" s="201"/>
      <c r="L74" s="523"/>
      <c r="M74" s="213"/>
      <c r="N74" s="382"/>
      <c r="O74" s="382"/>
      <c r="P74" s="382"/>
      <c r="Q74" s="382"/>
      <c r="R74" s="382"/>
    </row>
    <row r="75" spans="1:18" ht="13.5" thickBot="1">
      <c r="A75" s="501" t="s">
        <v>5</v>
      </c>
      <c r="B75" s="516">
        <v>4083</v>
      </c>
      <c r="C75" s="436">
        <v>1885</v>
      </c>
      <c r="D75" s="194">
        <v>424</v>
      </c>
      <c r="E75" s="195">
        <v>331</v>
      </c>
      <c r="F75" s="434"/>
      <c r="G75" s="517"/>
      <c r="H75" s="437">
        <f t="shared" si="8"/>
        <v>4507</v>
      </c>
      <c r="I75" s="438">
        <f t="shared" si="9"/>
        <v>2216</v>
      </c>
      <c r="J75" s="223">
        <v>2</v>
      </c>
      <c r="K75" s="195">
        <v>128</v>
      </c>
      <c r="L75" s="523"/>
      <c r="M75" s="213"/>
      <c r="N75" s="382"/>
      <c r="O75" s="382"/>
      <c r="P75" s="382"/>
      <c r="Q75" s="382"/>
      <c r="R75" s="382"/>
    </row>
    <row r="76" spans="1:13" s="110" customFormat="1" ht="13.5" thickBot="1">
      <c r="A76" s="224" t="s">
        <v>13</v>
      </c>
      <c r="B76" s="430">
        <f aca="true" t="shared" si="10" ref="B76:G76">SUM(B67:B75)</f>
        <v>9941</v>
      </c>
      <c r="C76" s="432">
        <f t="shared" si="10"/>
        <v>4825</v>
      </c>
      <c r="D76" s="155">
        <f t="shared" si="10"/>
        <v>660</v>
      </c>
      <c r="E76" s="155">
        <f t="shared" si="10"/>
        <v>480</v>
      </c>
      <c r="F76" s="433">
        <f t="shared" si="10"/>
        <v>753</v>
      </c>
      <c r="G76" s="433">
        <f t="shared" si="10"/>
        <v>397</v>
      </c>
      <c r="H76" s="155">
        <f>SUM(H67:H75)</f>
        <v>9848</v>
      </c>
      <c r="I76" s="156">
        <f>SUM(I67:I75)</f>
        <v>4908</v>
      </c>
      <c r="J76" s="225">
        <f>SUM(J67:J75)</f>
        <v>4</v>
      </c>
      <c r="K76" s="158">
        <f>SUM(K67:K75)</f>
        <v>132</v>
      </c>
      <c r="L76" s="524"/>
      <c r="M76" s="325"/>
    </row>
    <row r="77" spans="1:10" ht="12.75">
      <c r="A77" s="307"/>
      <c r="F77" s="203"/>
      <c r="G77" s="307"/>
      <c r="H77" s="518"/>
      <c r="J77" s="518"/>
    </row>
    <row r="78" ht="12.75">
      <c r="A78" s="94" t="s">
        <v>298</v>
      </c>
    </row>
    <row r="79" spans="1:9" ht="19.5" customHeight="1">
      <c r="A79" s="844" t="s">
        <v>120</v>
      </c>
      <c r="B79" s="844"/>
      <c r="C79" s="844"/>
      <c r="D79" s="844"/>
      <c r="E79" s="844"/>
      <c r="F79" s="844"/>
      <c r="G79" s="844"/>
      <c r="H79" s="844"/>
      <c r="I79" s="844"/>
    </row>
    <row r="80" ht="12.75">
      <c r="A80" s="309" t="s">
        <v>119</v>
      </c>
    </row>
  </sheetData>
  <sheetProtection/>
  <mergeCells count="50">
    <mergeCell ref="M31:M32"/>
    <mergeCell ref="I31:I32"/>
    <mergeCell ref="J31:J32"/>
    <mergeCell ref="K31:K32"/>
    <mergeCell ref="L31:L32"/>
    <mergeCell ref="I35:N35"/>
    <mergeCell ref="J64:K64"/>
    <mergeCell ref="A64:A66"/>
    <mergeCell ref="E3:F3"/>
    <mergeCell ref="A4:G4"/>
    <mergeCell ref="A5:A6"/>
    <mergeCell ref="B5:B6"/>
    <mergeCell ref="C5:C6"/>
    <mergeCell ref="D5:E5"/>
    <mergeCell ref="F5:F6"/>
    <mergeCell ref="G5:G6"/>
    <mergeCell ref="J5:J6"/>
    <mergeCell ref="K5:K6"/>
    <mergeCell ref="L5:L6"/>
    <mergeCell ref="O13:Q13"/>
    <mergeCell ref="J14:J15"/>
    <mergeCell ref="K14:K15"/>
    <mergeCell ref="L14:L15"/>
    <mergeCell ref="M14:M15"/>
    <mergeCell ref="L46:L47"/>
    <mergeCell ref="F38:F39"/>
    <mergeCell ref="A45:I45"/>
    <mergeCell ref="D36:E36"/>
    <mergeCell ref="A37:B37"/>
    <mergeCell ref="A38:A39"/>
    <mergeCell ref="C38:D38"/>
    <mergeCell ref="E38:E39"/>
    <mergeCell ref="J45:N45"/>
    <mergeCell ref="A46:A47"/>
    <mergeCell ref="E46:G46"/>
    <mergeCell ref="H46:H47"/>
    <mergeCell ref="I46:I47"/>
    <mergeCell ref="J46:J47"/>
    <mergeCell ref="K46:K47"/>
    <mergeCell ref="B38:B39"/>
    <mergeCell ref="N46:N47"/>
    <mergeCell ref="B64:I64"/>
    <mergeCell ref="B65:C65"/>
    <mergeCell ref="K65:K66"/>
    <mergeCell ref="M46:M47"/>
    <mergeCell ref="A79:I79"/>
    <mergeCell ref="D65:E65"/>
    <mergeCell ref="F65:G65"/>
    <mergeCell ref="H65:I65"/>
    <mergeCell ref="J65:J6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N44" sqref="N44"/>
    </sheetView>
  </sheetViews>
  <sheetFormatPr defaultColWidth="8.875" defaultRowHeight="12.75"/>
  <cols>
    <col min="1" max="1" width="11.00390625" style="95" customWidth="1"/>
    <col min="2" max="2" width="8.875" style="95" customWidth="1"/>
    <col min="3" max="3" width="9.625" style="95" bestFit="1" customWidth="1"/>
    <col min="4" max="9" width="8.875" style="95" customWidth="1"/>
    <col min="10" max="11" width="10.375" style="95" customWidth="1"/>
    <col min="12" max="12" width="9.25390625" style="95" customWidth="1"/>
    <col min="13" max="13" width="8.75390625" style="95" bestFit="1" customWidth="1"/>
    <col min="14" max="15" width="8.875" style="95" customWidth="1"/>
    <col min="16" max="16" width="18.375" style="95" customWidth="1"/>
    <col min="17" max="16384" width="8.875" style="95" customWidth="1"/>
  </cols>
  <sheetData>
    <row r="1" spans="1:12" ht="18">
      <c r="A1" s="91" t="s">
        <v>14</v>
      </c>
      <c r="B1" s="92" t="s">
        <v>15</v>
      </c>
      <c r="C1" s="93"/>
      <c r="D1" s="93"/>
      <c r="E1" s="93"/>
      <c r="F1" s="93"/>
      <c r="G1" s="93"/>
      <c r="H1" s="93"/>
      <c r="I1" s="93"/>
      <c r="J1" s="94"/>
      <c r="K1" s="94"/>
      <c r="L1" s="93"/>
    </row>
    <row r="2" spans="1:12" ht="18">
      <c r="A2" s="91"/>
      <c r="B2" s="92"/>
      <c r="C2" s="93"/>
      <c r="D2" s="93"/>
      <c r="E2" s="93"/>
      <c r="F2" s="93"/>
      <c r="G2" s="93"/>
      <c r="H2" s="93"/>
      <c r="I2" s="93"/>
      <c r="J2" s="94"/>
      <c r="K2" s="94"/>
      <c r="L2" s="93"/>
    </row>
    <row r="3" spans="1:12" ht="18.75" thickBot="1">
      <c r="A3" s="96" t="s">
        <v>56</v>
      </c>
      <c r="B3" s="92"/>
      <c r="C3" s="93"/>
      <c r="D3" s="93"/>
      <c r="E3" s="93"/>
      <c r="F3" s="93"/>
      <c r="G3" s="93"/>
      <c r="H3" s="93"/>
      <c r="I3" s="93"/>
      <c r="J3" s="94"/>
      <c r="K3" s="94"/>
      <c r="L3" s="93"/>
    </row>
    <row r="4" spans="1:11" ht="12.75" customHeight="1">
      <c r="A4" s="886" t="s">
        <v>30</v>
      </c>
      <c r="B4" s="912" t="s">
        <v>53</v>
      </c>
      <c r="C4" s="902" t="s">
        <v>281</v>
      </c>
      <c r="D4" s="914" t="s">
        <v>16</v>
      </c>
      <c r="E4" s="856"/>
      <c r="F4" s="902" t="s">
        <v>54</v>
      </c>
      <c r="G4" s="902" t="s">
        <v>25</v>
      </c>
      <c r="H4" s="904" t="s">
        <v>39</v>
      </c>
      <c r="J4" s="97"/>
      <c r="K4" s="97"/>
    </row>
    <row r="5" spans="1:8" ht="26.25" customHeight="1" thickBot="1">
      <c r="A5" s="888"/>
      <c r="B5" s="913"/>
      <c r="C5" s="903"/>
      <c r="D5" s="98" t="s">
        <v>146</v>
      </c>
      <c r="E5" s="98" t="s">
        <v>73</v>
      </c>
      <c r="F5" s="903"/>
      <c r="G5" s="903"/>
      <c r="H5" s="905"/>
    </row>
    <row r="6" spans="1:8" ht="12.75">
      <c r="A6" s="99" t="s">
        <v>47</v>
      </c>
      <c r="B6" s="142"/>
      <c r="C6" s="143"/>
      <c r="D6" s="143"/>
      <c r="E6" s="143"/>
      <c r="F6" s="143"/>
      <c r="G6" s="143">
        <v>1</v>
      </c>
      <c r="H6" s="144">
        <v>26</v>
      </c>
    </row>
    <row r="7" spans="1:8" ht="12.75">
      <c r="A7" s="99" t="s">
        <v>155</v>
      </c>
      <c r="B7" s="145">
        <v>2</v>
      </c>
      <c r="C7" s="146"/>
      <c r="D7" s="146"/>
      <c r="E7" s="146"/>
      <c r="F7" s="146"/>
      <c r="G7" s="146">
        <v>2</v>
      </c>
      <c r="H7" s="147">
        <v>25</v>
      </c>
    </row>
    <row r="8" spans="1:8" ht="12.75">
      <c r="A8" s="100" t="s">
        <v>156</v>
      </c>
      <c r="B8" s="148">
        <v>5</v>
      </c>
      <c r="C8" s="149"/>
      <c r="D8" s="149">
        <v>10</v>
      </c>
      <c r="E8" s="149"/>
      <c r="F8" s="149"/>
      <c r="G8" s="149">
        <v>1</v>
      </c>
      <c r="H8" s="150">
        <v>55</v>
      </c>
    </row>
    <row r="9" spans="1:8" ht="12.75">
      <c r="A9" s="100" t="s">
        <v>154</v>
      </c>
      <c r="B9" s="148">
        <v>116</v>
      </c>
      <c r="C9" s="149">
        <v>4</v>
      </c>
      <c r="D9" s="149">
        <v>14</v>
      </c>
      <c r="E9" s="149">
        <v>29</v>
      </c>
      <c r="F9" s="149"/>
      <c r="G9" s="149">
        <v>1</v>
      </c>
      <c r="H9" s="150">
        <v>16</v>
      </c>
    </row>
    <row r="10" spans="1:8" ht="12.75">
      <c r="A10" s="100" t="s">
        <v>157</v>
      </c>
      <c r="B10" s="148">
        <v>55</v>
      </c>
      <c r="C10" s="149"/>
      <c r="D10" s="149">
        <v>331</v>
      </c>
      <c r="E10" s="149">
        <v>242</v>
      </c>
      <c r="F10" s="149">
        <v>63</v>
      </c>
      <c r="G10" s="149">
        <v>3</v>
      </c>
      <c r="H10" s="150">
        <v>125</v>
      </c>
    </row>
    <row r="11" spans="1:8" ht="12.75">
      <c r="A11" s="100" t="s">
        <v>159</v>
      </c>
      <c r="B11" s="148"/>
      <c r="C11" s="149"/>
      <c r="D11" s="149">
        <v>27</v>
      </c>
      <c r="E11" s="149"/>
      <c r="F11" s="149"/>
      <c r="G11" s="149">
        <v>1</v>
      </c>
      <c r="H11" s="150">
        <v>44</v>
      </c>
    </row>
    <row r="12" spans="1:8" ht="12.75">
      <c r="A12" s="100" t="s">
        <v>28</v>
      </c>
      <c r="B12" s="148"/>
      <c r="C12" s="149"/>
      <c r="D12" s="149"/>
      <c r="E12" s="149"/>
      <c r="F12" s="149"/>
      <c r="G12" s="149">
        <v>1</v>
      </c>
      <c r="H12" s="150">
        <v>37</v>
      </c>
    </row>
    <row r="13" spans="1:8" ht="12.75">
      <c r="A13" s="100" t="s">
        <v>160</v>
      </c>
      <c r="B13" s="148"/>
      <c r="C13" s="149"/>
      <c r="D13" s="149"/>
      <c r="E13" s="149"/>
      <c r="F13" s="149"/>
      <c r="G13" s="149">
        <v>2</v>
      </c>
      <c r="H13" s="150">
        <v>119</v>
      </c>
    </row>
    <row r="14" spans="1:14" ht="13.5" thickBot="1">
      <c r="A14" s="101" t="s">
        <v>5</v>
      </c>
      <c r="B14" s="151">
        <v>330</v>
      </c>
      <c r="C14" s="152">
        <v>2221</v>
      </c>
      <c r="D14" s="152">
        <v>277</v>
      </c>
      <c r="E14" s="152">
        <v>2136</v>
      </c>
      <c r="F14" s="152">
        <v>651</v>
      </c>
      <c r="G14" s="152">
        <v>10</v>
      </c>
      <c r="H14" s="153">
        <v>415</v>
      </c>
      <c r="M14" s="102"/>
      <c r="N14" s="102"/>
    </row>
    <row r="15" spans="1:8" ht="13.5" thickBot="1">
      <c r="A15" s="103" t="s">
        <v>9</v>
      </c>
      <c r="B15" s="154">
        <f aca="true" t="shared" si="0" ref="B15:H15">SUM(B6:B14)</f>
        <v>508</v>
      </c>
      <c r="C15" s="155">
        <f t="shared" si="0"/>
        <v>2225</v>
      </c>
      <c r="D15" s="155">
        <f t="shared" si="0"/>
        <v>659</v>
      </c>
      <c r="E15" s="155">
        <f t="shared" si="0"/>
        <v>2407</v>
      </c>
      <c r="F15" s="155">
        <f t="shared" si="0"/>
        <v>714</v>
      </c>
      <c r="G15" s="155">
        <f t="shared" si="0"/>
        <v>22</v>
      </c>
      <c r="H15" s="156">
        <f t="shared" si="0"/>
        <v>862</v>
      </c>
    </row>
    <row r="16" spans="1:12" ht="12.75">
      <c r="A16" s="104"/>
      <c r="B16" s="105"/>
      <c r="C16" s="105"/>
      <c r="D16" s="105"/>
      <c r="E16" s="105">
        <f>E15+D15</f>
        <v>3066</v>
      </c>
      <c r="F16" s="105"/>
      <c r="G16" s="105"/>
      <c r="H16" s="105"/>
      <c r="I16" s="105"/>
      <c r="J16" s="105"/>
      <c r="K16" s="105"/>
      <c r="L16" s="105"/>
    </row>
    <row r="17" spans="1:12" ht="12.75">
      <c r="A17" s="106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ht="12.7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12.7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13.5" thickBot="1">
      <c r="A20" s="104" t="s">
        <v>57</v>
      </c>
      <c r="B20" s="105"/>
      <c r="C20" s="105"/>
      <c r="D20" s="105"/>
      <c r="E20" s="104" t="s">
        <v>58</v>
      </c>
      <c r="F20" s="105"/>
      <c r="G20" s="105"/>
      <c r="H20" s="105"/>
      <c r="I20" s="105"/>
      <c r="J20" s="105"/>
      <c r="K20" s="105"/>
      <c r="L20" s="105"/>
    </row>
    <row r="21" spans="1:17" ht="25.5" customHeight="1" thickBot="1">
      <c r="A21" s="909" t="s">
        <v>21</v>
      </c>
      <c r="B21" s="910"/>
      <c r="C21" s="107"/>
      <c r="D21" s="108"/>
      <c r="E21" s="908" t="s">
        <v>30</v>
      </c>
      <c r="F21" s="906" t="s">
        <v>44</v>
      </c>
      <c r="G21" s="907"/>
      <c r="H21" s="907"/>
      <c r="I21" s="907"/>
      <c r="J21" s="835" t="s">
        <v>26</v>
      </c>
      <c r="K21" s="109"/>
      <c r="L21" s="110"/>
      <c r="N21" s="102"/>
      <c r="O21" s="97"/>
      <c r="P21" s="97"/>
      <c r="Q21" s="97"/>
    </row>
    <row r="22" spans="1:17" ht="13.5" thickBot="1">
      <c r="A22" s="111" t="s">
        <v>47</v>
      </c>
      <c r="B22" s="150">
        <v>807</v>
      </c>
      <c r="D22" s="108"/>
      <c r="E22" s="888"/>
      <c r="F22" s="112" t="s">
        <v>36</v>
      </c>
      <c r="G22" s="112" t="s">
        <v>38</v>
      </c>
      <c r="H22" s="112" t="s">
        <v>37</v>
      </c>
      <c r="I22" s="113" t="s">
        <v>38</v>
      </c>
      <c r="J22" s="911"/>
      <c r="K22" s="109"/>
      <c r="L22" s="110"/>
      <c r="O22" s="262"/>
      <c r="P22" s="261"/>
      <c r="Q22" s="97"/>
    </row>
    <row r="23" spans="1:17" ht="12.75">
      <c r="A23" s="111" t="s">
        <v>1</v>
      </c>
      <c r="B23" s="150">
        <v>1455</v>
      </c>
      <c r="E23" s="99" t="s">
        <v>47</v>
      </c>
      <c r="F23" s="114" t="s">
        <v>65</v>
      </c>
      <c r="G23" s="144"/>
      <c r="H23" s="115" t="s">
        <v>69</v>
      </c>
      <c r="I23" s="144">
        <v>1</v>
      </c>
      <c r="J23" s="227">
        <v>3305</v>
      </c>
      <c r="K23" s="97"/>
      <c r="L23" s="94"/>
      <c r="O23" s="263"/>
      <c r="P23" s="261"/>
      <c r="Q23" s="97"/>
    </row>
    <row r="24" spans="1:17" ht="12.75">
      <c r="A24" s="116" t="s">
        <v>6</v>
      </c>
      <c r="B24" s="150">
        <v>6341</v>
      </c>
      <c r="E24" s="99" t="s">
        <v>155</v>
      </c>
      <c r="F24" s="117" t="s">
        <v>65</v>
      </c>
      <c r="G24" s="147"/>
      <c r="H24" s="118" t="s">
        <v>69</v>
      </c>
      <c r="I24" s="147">
        <v>1</v>
      </c>
      <c r="J24" s="228">
        <v>25766</v>
      </c>
      <c r="K24" s="97"/>
      <c r="L24" s="94"/>
      <c r="O24" s="263"/>
      <c r="P24" s="261"/>
      <c r="Q24" s="97"/>
    </row>
    <row r="25" spans="1:17" ht="12.75">
      <c r="A25" s="116" t="s">
        <v>19</v>
      </c>
      <c r="B25" s="150">
        <v>2508</v>
      </c>
      <c r="E25" s="100" t="s">
        <v>156</v>
      </c>
      <c r="F25" s="117" t="s">
        <v>65</v>
      </c>
      <c r="G25" s="150"/>
      <c r="H25" s="118" t="s">
        <v>69</v>
      </c>
      <c r="I25" s="150">
        <v>1</v>
      </c>
      <c r="J25" s="229">
        <v>38747</v>
      </c>
      <c r="K25" s="97"/>
      <c r="L25" s="94"/>
      <c r="O25" s="263"/>
      <c r="P25" s="261"/>
      <c r="Q25" s="97"/>
    </row>
    <row r="26" spans="1:17" ht="12.75">
      <c r="A26" s="116" t="s">
        <v>161</v>
      </c>
      <c r="B26" s="150">
        <v>781</v>
      </c>
      <c r="E26" s="100" t="s">
        <v>154</v>
      </c>
      <c r="F26" s="117" t="s">
        <v>161</v>
      </c>
      <c r="G26" s="150">
        <v>1</v>
      </c>
      <c r="H26" s="118" t="s">
        <v>69</v>
      </c>
      <c r="I26" s="150"/>
      <c r="J26" s="229">
        <v>1175</v>
      </c>
      <c r="K26" s="97"/>
      <c r="L26" s="94"/>
      <c r="O26" s="263"/>
      <c r="P26" s="261"/>
      <c r="Q26" s="97"/>
    </row>
    <row r="27" spans="1:17" ht="12.75">
      <c r="A27" s="116" t="s">
        <v>20</v>
      </c>
      <c r="B27" s="150">
        <v>2758</v>
      </c>
      <c r="E27" s="100" t="s">
        <v>157</v>
      </c>
      <c r="F27" s="117" t="s">
        <v>20</v>
      </c>
      <c r="G27" s="150"/>
      <c r="H27" s="118" t="s">
        <v>69</v>
      </c>
      <c r="I27" s="150">
        <v>3</v>
      </c>
      <c r="J27" s="229">
        <v>128772</v>
      </c>
      <c r="K27" s="97"/>
      <c r="L27" s="94"/>
      <c r="O27" s="263"/>
      <c r="P27" s="261"/>
      <c r="Q27" s="97"/>
    </row>
    <row r="28" spans="1:17" ht="12.75">
      <c r="A28" s="116" t="s">
        <v>7</v>
      </c>
      <c r="B28" s="150">
        <v>4877</v>
      </c>
      <c r="E28" s="100" t="s">
        <v>159</v>
      </c>
      <c r="F28" s="117" t="s">
        <v>65</v>
      </c>
      <c r="G28" s="150"/>
      <c r="H28" s="118" t="s">
        <v>69</v>
      </c>
      <c r="I28" s="150">
        <v>2</v>
      </c>
      <c r="J28" s="229">
        <v>117368</v>
      </c>
      <c r="K28" s="97"/>
      <c r="L28" s="94"/>
      <c r="O28" s="263"/>
      <c r="P28" s="261"/>
      <c r="Q28" s="97"/>
    </row>
    <row r="29" spans="1:17" ht="12.75">
      <c r="A29" s="116" t="s">
        <v>3</v>
      </c>
      <c r="B29" s="150">
        <v>2150</v>
      </c>
      <c r="E29" s="100" t="s">
        <v>28</v>
      </c>
      <c r="F29" s="117" t="s">
        <v>7</v>
      </c>
      <c r="G29" s="150">
        <v>1</v>
      </c>
      <c r="H29" s="118" t="s">
        <v>69</v>
      </c>
      <c r="I29" s="150"/>
      <c r="J29" s="229"/>
      <c r="K29" s="97"/>
      <c r="L29" s="94"/>
      <c r="O29" s="263"/>
      <c r="P29" s="261"/>
      <c r="Q29" s="97"/>
    </row>
    <row r="30" spans="1:17" ht="12.75">
      <c r="A30" s="116" t="s">
        <v>4</v>
      </c>
      <c r="B30" s="150">
        <v>4403</v>
      </c>
      <c r="E30" s="100" t="s">
        <v>160</v>
      </c>
      <c r="F30" s="117" t="s">
        <v>65</v>
      </c>
      <c r="G30" s="150"/>
      <c r="H30" s="118" t="s">
        <v>69</v>
      </c>
      <c r="I30" s="150">
        <v>3</v>
      </c>
      <c r="J30" s="229">
        <v>84966</v>
      </c>
      <c r="K30" s="97"/>
      <c r="L30" s="94"/>
      <c r="O30" s="97"/>
      <c r="P30" s="261"/>
      <c r="Q30" s="97"/>
    </row>
    <row r="31" spans="1:17" ht="13.5" thickBot="1">
      <c r="A31" s="119" t="s">
        <v>72</v>
      </c>
      <c r="B31" s="153">
        <v>173</v>
      </c>
      <c r="E31" s="101" t="s">
        <v>5</v>
      </c>
      <c r="F31" s="120" t="s">
        <v>65</v>
      </c>
      <c r="G31" s="157">
        <v>3</v>
      </c>
      <c r="H31" s="118" t="s">
        <v>69</v>
      </c>
      <c r="I31" s="157">
        <v>6</v>
      </c>
      <c r="J31" s="230">
        <v>452142</v>
      </c>
      <c r="K31" s="97"/>
      <c r="O31" s="97"/>
      <c r="P31" s="97"/>
      <c r="Q31" s="97"/>
    </row>
    <row r="32" spans="1:17" ht="13.5" thickBot="1">
      <c r="A32" s="121" t="s">
        <v>9</v>
      </c>
      <c r="B32" s="163">
        <f>SUM(B22:B31)</f>
        <v>26253</v>
      </c>
      <c r="E32" s="103" t="s">
        <v>9</v>
      </c>
      <c r="F32" s="132"/>
      <c r="G32" s="158">
        <f>SUM(G23:G31)</f>
        <v>5</v>
      </c>
      <c r="H32" s="132"/>
      <c r="I32" s="158">
        <f>SUM(I23:I31)</f>
        <v>17</v>
      </c>
      <c r="J32" s="231">
        <f>SUM(J23:J31)</f>
        <v>852241</v>
      </c>
      <c r="K32" s="105"/>
      <c r="O32" s="97"/>
      <c r="P32" s="97"/>
      <c r="Q32" s="97"/>
    </row>
    <row r="34" ht="12.75">
      <c r="E34" s="95" t="s">
        <v>144</v>
      </c>
    </row>
    <row r="37" ht="12.75">
      <c r="D37" s="215"/>
    </row>
    <row r="38" ht="12.75">
      <c r="D38" s="215"/>
    </row>
    <row r="39" ht="12.75">
      <c r="D39" s="215"/>
    </row>
    <row r="40" spans="1:2" ht="12.75">
      <c r="A40" s="122"/>
      <c r="B40" s="122"/>
    </row>
    <row r="41" spans="1:2" ht="12.75">
      <c r="A41" s="122"/>
      <c r="B41" s="122"/>
    </row>
    <row r="42" spans="1:12" ht="14.25" customHeight="1" thickBot="1">
      <c r="A42" s="123" t="s">
        <v>153</v>
      </c>
      <c r="B42" s="124"/>
      <c r="C42" s="124"/>
      <c r="D42" s="124"/>
      <c r="F42" s="122" t="s">
        <v>68</v>
      </c>
      <c r="G42" s="122"/>
      <c r="H42" s="122"/>
      <c r="I42" s="122"/>
      <c r="J42" s="124"/>
      <c r="K42" s="124"/>
      <c r="L42" s="124"/>
    </row>
    <row r="43" spans="1:15" ht="13.5" customHeight="1">
      <c r="A43" s="919" t="s">
        <v>30</v>
      </c>
      <c r="B43" s="921" t="s">
        <v>66</v>
      </c>
      <c r="C43" s="923" t="s">
        <v>261</v>
      </c>
      <c r="D43" s="919" t="s">
        <v>9</v>
      </c>
      <c r="F43" s="919" t="s">
        <v>30</v>
      </c>
      <c r="G43" s="925" t="s">
        <v>66</v>
      </c>
      <c r="H43" s="917" t="s">
        <v>67</v>
      </c>
      <c r="I43" s="931" t="s">
        <v>71</v>
      </c>
      <c r="J43" s="915"/>
      <c r="K43" s="916"/>
      <c r="L43" s="424"/>
      <c r="M43" s="261"/>
      <c r="N43" s="4"/>
      <c r="O43" s="4"/>
    </row>
    <row r="44" spans="1:15" ht="12.75" customHeight="1" thickBot="1">
      <c r="A44" s="920"/>
      <c r="B44" s="922"/>
      <c r="C44" s="924"/>
      <c r="D44" s="920"/>
      <c r="F44" s="920"/>
      <c r="G44" s="926"/>
      <c r="H44" s="918"/>
      <c r="I44" s="932"/>
      <c r="J44" s="915"/>
      <c r="K44" s="916"/>
      <c r="L44" s="424"/>
      <c r="M44" s="261"/>
      <c r="N44" s="4"/>
      <c r="O44" s="4"/>
    </row>
    <row r="45" spans="1:15" ht="12.75">
      <c r="A45" s="159" t="s">
        <v>47</v>
      </c>
      <c r="B45" s="370">
        <v>29923</v>
      </c>
      <c r="C45" s="371">
        <v>25744</v>
      </c>
      <c r="D45" s="374">
        <f>SUM(B45:C45)</f>
        <v>55667</v>
      </c>
      <c r="F45" s="111" t="s">
        <v>47</v>
      </c>
      <c r="G45" s="254">
        <f aca="true" t="shared" si="1" ref="G45:G50">D45</f>
        <v>55667</v>
      </c>
      <c r="H45" s="266">
        <v>28300</v>
      </c>
      <c r="I45" s="267">
        <f>G45/H45</f>
        <v>1.9670318021201414</v>
      </c>
      <c r="J45" s="215"/>
      <c r="K45" s="215"/>
      <c r="L45" s="424"/>
      <c r="M45" s="261"/>
      <c r="N45" s="4"/>
      <c r="O45" s="4"/>
    </row>
    <row r="46" spans="1:15" ht="12.75">
      <c r="A46" s="160" t="s">
        <v>155</v>
      </c>
      <c r="B46" s="367">
        <v>5412</v>
      </c>
      <c r="C46" s="371">
        <v>3366</v>
      </c>
      <c r="D46" s="374">
        <f aca="true" t="shared" si="2" ref="D46:D52">SUM(B46:C46)</f>
        <v>8778</v>
      </c>
      <c r="F46" s="111" t="s">
        <v>155</v>
      </c>
      <c r="G46" s="254">
        <f t="shared" si="1"/>
        <v>8778</v>
      </c>
      <c r="H46" s="255">
        <v>19933</v>
      </c>
      <c r="I46" s="133">
        <f aca="true" t="shared" si="3" ref="I46:I53">G46/H46</f>
        <v>0.4403752571113229</v>
      </c>
      <c r="J46" s="215"/>
      <c r="K46" s="215"/>
      <c r="L46" s="424"/>
      <c r="M46" s="261"/>
      <c r="N46" s="4"/>
      <c r="O46" s="4"/>
    </row>
    <row r="47" spans="1:15" ht="12.75">
      <c r="A47" s="160" t="s">
        <v>169</v>
      </c>
      <c r="B47" s="367">
        <v>19041</v>
      </c>
      <c r="C47" s="371">
        <v>14848</v>
      </c>
      <c r="D47" s="374">
        <f t="shared" si="2"/>
        <v>33889</v>
      </c>
      <c r="F47" s="116" t="s">
        <v>169</v>
      </c>
      <c r="G47" s="254">
        <f t="shared" si="1"/>
        <v>33889</v>
      </c>
      <c r="H47" s="256">
        <v>33571</v>
      </c>
      <c r="I47" s="133">
        <f t="shared" si="3"/>
        <v>1.0094724613505703</v>
      </c>
      <c r="J47" s="215"/>
      <c r="K47" s="215"/>
      <c r="L47" s="424"/>
      <c r="M47" s="261"/>
      <c r="N47" s="4"/>
      <c r="O47" s="4"/>
    </row>
    <row r="48" spans="1:15" ht="12.75">
      <c r="A48" s="160" t="s">
        <v>154</v>
      </c>
      <c r="B48" s="367">
        <v>8539</v>
      </c>
      <c r="C48" s="371">
        <v>1291</v>
      </c>
      <c r="D48" s="374">
        <f t="shared" si="2"/>
        <v>9830</v>
      </c>
      <c r="F48" s="116" t="s">
        <v>154</v>
      </c>
      <c r="G48" s="254">
        <f t="shared" si="1"/>
        <v>9830</v>
      </c>
      <c r="H48" s="256">
        <v>2072</v>
      </c>
      <c r="I48" s="133">
        <f t="shared" si="3"/>
        <v>4.744208494208494</v>
      </c>
      <c r="J48" s="215"/>
      <c r="K48" s="215"/>
      <c r="L48" s="424"/>
      <c r="M48" s="261"/>
      <c r="N48" s="4"/>
      <c r="O48" s="4"/>
    </row>
    <row r="49" spans="1:15" ht="12.75">
      <c r="A49" s="160" t="s">
        <v>157</v>
      </c>
      <c r="B49" s="367">
        <v>8509</v>
      </c>
      <c r="C49" s="371">
        <v>7495</v>
      </c>
      <c r="D49" s="374">
        <f t="shared" si="2"/>
        <v>16004</v>
      </c>
      <c r="F49" s="116" t="s">
        <v>157</v>
      </c>
      <c r="G49" s="254">
        <f t="shared" si="1"/>
        <v>16004</v>
      </c>
      <c r="H49" s="256">
        <v>32000</v>
      </c>
      <c r="I49" s="133">
        <f t="shared" si="3"/>
        <v>0.500125</v>
      </c>
      <c r="J49" s="215"/>
      <c r="K49" s="215"/>
      <c r="L49" s="424"/>
      <c r="M49" s="261"/>
      <c r="N49" s="4"/>
      <c r="O49" s="4"/>
    </row>
    <row r="50" spans="1:15" ht="12.75">
      <c r="A50" s="160" t="s">
        <v>159</v>
      </c>
      <c r="B50" s="367">
        <v>9541</v>
      </c>
      <c r="C50" s="371">
        <v>5686</v>
      </c>
      <c r="D50" s="374">
        <f t="shared" si="2"/>
        <v>15227</v>
      </c>
      <c r="F50" s="116" t="s">
        <v>159</v>
      </c>
      <c r="G50" s="254">
        <f t="shared" si="1"/>
        <v>15227</v>
      </c>
      <c r="H50" s="256">
        <v>22950</v>
      </c>
      <c r="I50" s="133">
        <f t="shared" si="3"/>
        <v>0.6634858387799564</v>
      </c>
      <c r="J50" s="215"/>
      <c r="K50" s="215"/>
      <c r="L50" s="424"/>
      <c r="M50" s="261"/>
      <c r="N50" s="4"/>
      <c r="O50" s="4"/>
    </row>
    <row r="51" spans="1:15" ht="12.75">
      <c r="A51" s="160" t="s">
        <v>160</v>
      </c>
      <c r="B51" s="367">
        <v>8925</v>
      </c>
      <c r="C51" s="371">
        <v>5354</v>
      </c>
      <c r="D51" s="374">
        <f t="shared" si="2"/>
        <v>14279</v>
      </c>
      <c r="F51" s="116" t="s">
        <v>28</v>
      </c>
      <c r="G51" s="254">
        <v>0</v>
      </c>
      <c r="H51" s="256">
        <v>5836</v>
      </c>
      <c r="I51" s="133">
        <f t="shared" si="3"/>
        <v>0</v>
      </c>
      <c r="J51" s="215"/>
      <c r="K51" s="215"/>
      <c r="L51" s="425"/>
      <c r="M51" s="326"/>
      <c r="N51" s="4"/>
      <c r="O51" s="4"/>
    </row>
    <row r="52" spans="1:12" ht="13.5" thickBot="1">
      <c r="A52" s="161" t="s">
        <v>5</v>
      </c>
      <c r="B52" s="368">
        <v>56979</v>
      </c>
      <c r="C52" s="372">
        <v>29710</v>
      </c>
      <c r="D52" s="374">
        <f t="shared" si="2"/>
        <v>86689</v>
      </c>
      <c r="F52" s="116" t="s">
        <v>160</v>
      </c>
      <c r="G52" s="254">
        <f>D51</f>
        <v>14279</v>
      </c>
      <c r="H52" s="257">
        <v>42986</v>
      </c>
      <c r="I52" s="133">
        <f t="shared" si="3"/>
        <v>0.33217791839203464</v>
      </c>
      <c r="J52" s="215"/>
      <c r="K52" s="215"/>
      <c r="L52" s="264"/>
    </row>
    <row r="53" spans="1:15" s="122" customFormat="1" ht="13.5" thickBot="1">
      <c r="A53" s="162" t="s">
        <v>9</v>
      </c>
      <c r="B53" s="369">
        <f>SUM(B45:B52)</f>
        <v>146869</v>
      </c>
      <c r="C53" s="373">
        <f>SUM(C45:C52)</f>
        <v>93494</v>
      </c>
      <c r="D53" s="448">
        <f>SUM(D45:D52)</f>
        <v>240363</v>
      </c>
      <c r="F53" s="119" t="s">
        <v>5</v>
      </c>
      <c r="G53" s="254">
        <f>D52</f>
        <v>86689</v>
      </c>
      <c r="H53" s="258">
        <v>282705</v>
      </c>
      <c r="I53" s="133">
        <f t="shared" si="3"/>
        <v>0.30664119842238374</v>
      </c>
      <c r="J53" s="265"/>
      <c r="K53" s="265"/>
      <c r="L53" s="264"/>
      <c r="O53" s="95"/>
    </row>
    <row r="54" spans="1:12" ht="13.5" thickBot="1">
      <c r="A54" s="122"/>
      <c r="B54" s="122"/>
      <c r="C54" s="122"/>
      <c r="D54" s="122"/>
      <c r="F54" s="125" t="s">
        <v>9</v>
      </c>
      <c r="G54" s="259">
        <f>SUM(G45:G53)</f>
        <v>240363</v>
      </c>
      <c r="H54" s="268">
        <f>SUM(H45:H53)</f>
        <v>470353</v>
      </c>
      <c r="I54" s="134">
        <f>SUM(G54/(H54-H51))</f>
        <v>0.5174471547865848</v>
      </c>
      <c r="J54" s="122"/>
      <c r="K54" s="122"/>
      <c r="L54" s="122"/>
    </row>
    <row r="55" spans="1:12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5:12" ht="12.75">
      <c r="E56" s="122"/>
      <c r="F56" s="122"/>
      <c r="G56" s="122"/>
      <c r="H56" s="122"/>
      <c r="I56" s="122"/>
      <c r="J56" s="122"/>
      <c r="K56" s="122"/>
      <c r="L56" s="122"/>
    </row>
    <row r="57" spans="1:12" ht="12.75">
      <c r="A57" s="122"/>
      <c r="C57" s="269"/>
      <c r="E57" s="122"/>
      <c r="F57" s="122"/>
      <c r="G57" s="122"/>
      <c r="H57" s="126"/>
      <c r="I57" s="122"/>
      <c r="J57" s="122"/>
      <c r="K57" s="122"/>
      <c r="L57" s="122"/>
    </row>
    <row r="58" spans="1:12" ht="12.75">
      <c r="A58" s="122"/>
      <c r="B58" s="122"/>
      <c r="C58" s="122"/>
      <c r="D58" s="126"/>
      <c r="E58" s="122"/>
      <c r="F58" s="122"/>
      <c r="G58" s="122"/>
      <c r="H58" s="122"/>
      <c r="I58" s="122"/>
      <c r="J58" s="122"/>
      <c r="K58" s="122"/>
      <c r="L58" s="122"/>
    </row>
    <row r="59" spans="1:12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</row>
    <row r="60" spans="1:12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1:11" ht="15.75">
      <c r="A61" s="928" t="s">
        <v>17</v>
      </c>
      <c r="B61" s="928"/>
      <c r="C61" s="928"/>
      <c r="D61" s="928"/>
      <c r="E61" s="928"/>
      <c r="F61" s="928"/>
      <c r="G61" s="928"/>
      <c r="H61" s="928"/>
      <c r="I61" s="928"/>
      <c r="J61" s="127"/>
      <c r="K61" s="127"/>
    </row>
    <row r="62" spans="1:12" ht="15.7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1:12" ht="15.75">
      <c r="A63" s="928" t="s">
        <v>399</v>
      </c>
      <c r="B63" s="928"/>
      <c r="C63" s="928"/>
      <c r="D63" s="928"/>
      <c r="E63" s="327">
        <f>H54</f>
        <v>470353</v>
      </c>
      <c r="F63" s="127" t="s">
        <v>70</v>
      </c>
      <c r="H63" s="127"/>
      <c r="I63" s="127"/>
      <c r="J63" s="127"/>
      <c r="K63" s="127"/>
      <c r="L63" s="127"/>
    </row>
    <row r="64" spans="1:12" ht="15.7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1:11" ht="15.75">
      <c r="A65" s="927" t="s">
        <v>400</v>
      </c>
      <c r="B65" s="927"/>
      <c r="C65" s="927"/>
      <c r="D65" s="927"/>
      <c r="E65" s="927"/>
      <c r="F65" s="927"/>
      <c r="G65" s="927"/>
      <c r="H65" s="927"/>
      <c r="I65" s="927"/>
      <c r="J65" s="927"/>
      <c r="K65" s="130">
        <f>I54</f>
        <v>0.5174471547865848</v>
      </c>
    </row>
    <row r="66" spans="1:12" ht="15.75">
      <c r="A66" s="123"/>
      <c r="I66" s="131"/>
      <c r="J66" s="122"/>
      <c r="K66" s="122"/>
      <c r="L66" s="128"/>
    </row>
    <row r="67" spans="1:12" ht="15.75">
      <c r="A67" s="928" t="s">
        <v>401</v>
      </c>
      <c r="B67" s="928"/>
      <c r="C67" s="928"/>
      <c r="D67" s="928"/>
      <c r="E67" s="928"/>
      <c r="F67" s="928"/>
      <c r="G67" s="928"/>
      <c r="H67" s="928"/>
      <c r="I67" s="928"/>
      <c r="J67" s="929">
        <v>218981</v>
      </c>
      <c r="K67" s="929"/>
      <c r="L67" s="929"/>
    </row>
    <row r="68" spans="1:12" ht="15.75">
      <c r="A68" s="233"/>
      <c r="B68" s="127"/>
      <c r="C68" s="127"/>
      <c r="D68" s="127"/>
      <c r="E68" s="127"/>
      <c r="F68" s="127"/>
      <c r="G68" s="127"/>
      <c r="H68" s="127"/>
      <c r="I68" s="127"/>
      <c r="J68" s="129"/>
      <c r="K68" s="129"/>
      <c r="L68" s="129"/>
    </row>
    <row r="69" spans="1:12" ht="15.75">
      <c r="A69" s="927" t="s">
        <v>402</v>
      </c>
      <c r="B69" s="927"/>
      <c r="C69" s="927"/>
      <c r="D69" s="927"/>
      <c r="E69" s="927"/>
      <c r="F69" s="927"/>
      <c r="G69" s="927"/>
      <c r="H69" s="927"/>
      <c r="I69" s="927"/>
      <c r="J69" s="927"/>
      <c r="K69" s="930">
        <f>J67/H53</f>
        <v>0.7745918890716471</v>
      </c>
      <c r="L69" s="930"/>
    </row>
    <row r="70" ht="12.75">
      <c r="I70" s="122"/>
    </row>
  </sheetData>
  <sheetProtection selectLockedCells="1"/>
  <mergeCells count="28">
    <mergeCell ref="F4:F5"/>
    <mergeCell ref="A69:J69"/>
    <mergeCell ref="A65:J65"/>
    <mergeCell ref="A67:I67"/>
    <mergeCell ref="J67:L67"/>
    <mergeCell ref="K69:L69"/>
    <mergeCell ref="F43:F44"/>
    <mergeCell ref="A61:I61"/>
    <mergeCell ref="A63:D63"/>
    <mergeCell ref="I43:I44"/>
    <mergeCell ref="J43:J44"/>
    <mergeCell ref="K43:K44"/>
    <mergeCell ref="H43:H44"/>
    <mergeCell ref="A43:A44"/>
    <mergeCell ref="B43:B44"/>
    <mergeCell ref="C43:C44"/>
    <mergeCell ref="D43:D44"/>
    <mergeCell ref="G43:G44"/>
    <mergeCell ref="G4:G5"/>
    <mergeCell ref="H4:H5"/>
    <mergeCell ref="F21:I21"/>
    <mergeCell ref="E21:E22"/>
    <mergeCell ref="A21:B21"/>
    <mergeCell ref="J21:J22"/>
    <mergeCell ref="A4:A5"/>
    <mergeCell ref="B4:B5"/>
    <mergeCell ref="C4:C5"/>
    <mergeCell ref="D4:E4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88" r:id="rId1"/>
  <headerFooter alignWithMargins="0">
    <oddFooter>&amp;L&amp;8&amp;D&amp;RTAB_12.EXC
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43.625" style="805" customWidth="1"/>
    <col min="2" max="2" width="26.875" style="757" customWidth="1"/>
    <col min="3" max="3" width="11.75390625" style="757" customWidth="1"/>
    <col min="4" max="4" width="10.75390625" style="757" customWidth="1"/>
    <col min="5" max="5" width="13.375" style="757" bestFit="1" customWidth="1"/>
    <col min="6" max="6" width="13.375" style="754" customWidth="1"/>
    <col min="7" max="9" width="7.25390625" style="754" customWidth="1"/>
    <col min="10" max="10" width="7.25390625" style="755" customWidth="1"/>
    <col min="11" max="13" width="7.25390625" style="756" customWidth="1"/>
    <col min="14" max="14" width="9.125" style="756" customWidth="1"/>
    <col min="15" max="16384" width="9.125" style="757" customWidth="1"/>
  </cols>
  <sheetData>
    <row r="1" spans="1:14" s="750" customFormat="1" ht="15">
      <c r="A1" s="749" t="s">
        <v>299</v>
      </c>
      <c r="D1" s="812">
        <v>2012</v>
      </c>
      <c r="F1" s="751"/>
      <c r="G1" s="751"/>
      <c r="H1" s="751"/>
      <c r="I1" s="751"/>
      <c r="J1" s="752"/>
      <c r="K1" s="753"/>
      <c r="L1" s="753"/>
      <c r="M1" s="753"/>
      <c r="N1" s="753"/>
    </row>
    <row r="2" spans="1:5" ht="14.25" customHeight="1">
      <c r="A2" s="949" t="s">
        <v>300</v>
      </c>
      <c r="B2" s="950"/>
      <c r="C2" s="951"/>
      <c r="D2" s="962">
        <f>D3+D4</f>
        <v>8</v>
      </c>
      <c r="E2" s="958"/>
    </row>
    <row r="3" spans="1:5" ht="28.5" customHeight="1">
      <c r="A3" s="935" t="s">
        <v>301</v>
      </c>
      <c r="B3" s="949" t="s">
        <v>302</v>
      </c>
      <c r="C3" s="951"/>
      <c r="D3" s="960">
        <v>1</v>
      </c>
      <c r="E3" s="960"/>
    </row>
    <row r="4" spans="1:5" ht="15" customHeight="1">
      <c r="A4" s="935"/>
      <c r="B4" s="949" t="s">
        <v>303</v>
      </c>
      <c r="C4" s="951"/>
      <c r="D4" s="960">
        <v>7</v>
      </c>
      <c r="E4" s="960"/>
    </row>
    <row r="5" spans="1:5" ht="28.5" customHeight="1">
      <c r="A5" s="949" t="s">
        <v>304</v>
      </c>
      <c r="B5" s="950"/>
      <c r="C5" s="951"/>
      <c r="D5" s="960">
        <f>'TAB I'!B31</f>
        <v>23495</v>
      </c>
      <c r="E5" s="960"/>
    </row>
    <row r="6" spans="1:5" ht="25.5" customHeight="1">
      <c r="A6" s="949" t="s">
        <v>305</v>
      </c>
      <c r="B6" s="950"/>
      <c r="C6" s="951"/>
      <c r="D6" s="960">
        <f>'TAB I'!J16</f>
        <v>71.75</v>
      </c>
      <c r="E6" s="960"/>
    </row>
    <row r="7" ht="12.75">
      <c r="A7" s="758"/>
    </row>
    <row r="8" ht="12.75">
      <c r="A8" s="758"/>
    </row>
    <row r="9" spans="1:14" s="750" customFormat="1" ht="15">
      <c r="A9" s="749" t="s">
        <v>306</v>
      </c>
      <c r="F9" s="751"/>
      <c r="G9" s="751"/>
      <c r="H9" s="751"/>
      <c r="I9" s="751"/>
      <c r="J9" s="752"/>
      <c r="K9" s="753"/>
      <c r="L9" s="753"/>
      <c r="M9" s="753"/>
      <c r="N9" s="753"/>
    </row>
    <row r="10" ht="12.75">
      <c r="A10" s="758"/>
    </row>
    <row r="11" spans="1:14" s="750" customFormat="1" ht="15">
      <c r="A11" s="749" t="s">
        <v>307</v>
      </c>
      <c r="F11" s="759"/>
      <c r="G11" s="759"/>
      <c r="H11" s="751"/>
      <c r="I11" s="751"/>
      <c r="J11" s="752"/>
      <c r="K11" s="753"/>
      <c r="L11" s="753"/>
      <c r="M11" s="753"/>
      <c r="N11" s="753"/>
    </row>
    <row r="12" spans="1:7" ht="12.75">
      <c r="A12" s="933" t="s">
        <v>308</v>
      </c>
      <c r="B12" s="933"/>
      <c r="C12" s="933"/>
      <c r="D12" s="953">
        <f>'TAB III'!G35+'TAB III'!L10+'TAB III'!M34+'TAB III'!N58+'TAB III'!H76</f>
        <v>806216</v>
      </c>
      <c r="E12" s="961"/>
      <c r="F12" s="760"/>
      <c r="G12" s="760"/>
    </row>
    <row r="13" spans="1:7" ht="12.75">
      <c r="A13" s="933" t="s">
        <v>309</v>
      </c>
      <c r="B13" s="933"/>
      <c r="C13" s="933"/>
      <c r="D13" s="953">
        <f>'TAB III'!D35+'TAB III'!E35+'TAB III'!K34+'TAB III'!I58+'TAB III'!D76+32</f>
        <v>16297</v>
      </c>
      <c r="E13" s="961"/>
      <c r="F13" s="760"/>
      <c r="G13" s="760"/>
    </row>
    <row r="14" spans="1:6" ht="12.75">
      <c r="A14" s="933" t="s">
        <v>310</v>
      </c>
      <c r="B14" s="933"/>
      <c r="C14" s="933"/>
      <c r="D14" s="953">
        <f>'TAB III'!F35+'TAB III'!L34+'TAB III'!M58+'TAB III'!F76</f>
        <v>5328</v>
      </c>
      <c r="E14" s="961"/>
      <c r="F14" s="760"/>
    </row>
    <row r="15" spans="1:7" ht="12.75">
      <c r="A15" s="758"/>
      <c r="D15" s="761"/>
      <c r="E15" s="761"/>
      <c r="F15" s="760"/>
      <c r="G15" s="760"/>
    </row>
    <row r="16" spans="1:14" s="750" customFormat="1" ht="15">
      <c r="A16" s="749" t="s">
        <v>311</v>
      </c>
      <c r="D16" s="762"/>
      <c r="E16" s="762"/>
      <c r="F16" s="759"/>
      <c r="G16" s="759"/>
      <c r="H16" s="751"/>
      <c r="I16" s="751"/>
      <c r="J16" s="752"/>
      <c r="K16" s="753"/>
      <c r="L16" s="753"/>
      <c r="M16" s="753"/>
      <c r="N16" s="753"/>
    </row>
    <row r="17" spans="1:5" ht="12.75">
      <c r="A17" s="949" t="s">
        <v>312</v>
      </c>
      <c r="B17" s="950"/>
      <c r="C17" s="951"/>
      <c r="D17" s="953">
        <f>D18+D19+D20</f>
        <v>1078</v>
      </c>
      <c r="E17" s="961"/>
    </row>
    <row r="18" spans="1:5" ht="12.75">
      <c r="A18" s="935" t="s">
        <v>301</v>
      </c>
      <c r="B18" s="949" t="s">
        <v>313</v>
      </c>
      <c r="C18" s="951"/>
      <c r="D18" s="953">
        <f>'TAB III'!B58+'TAB III'!E58+'TAB III'!H58</f>
        <v>723</v>
      </c>
      <c r="E18" s="961"/>
    </row>
    <row r="19" spans="1:5" ht="12.75">
      <c r="A19" s="935"/>
      <c r="B19" s="949" t="s">
        <v>314</v>
      </c>
      <c r="C19" s="951"/>
      <c r="D19" s="953">
        <f>'TAB III'!C58+'TAB III'!F58</f>
        <v>123</v>
      </c>
      <c r="E19" s="961"/>
    </row>
    <row r="20" spans="1:5" ht="12.75">
      <c r="A20" s="935"/>
      <c r="B20" s="949" t="s">
        <v>188</v>
      </c>
      <c r="C20" s="951"/>
      <c r="D20" s="953">
        <f>'TAB III'!D58+'TAB III'!G58</f>
        <v>232</v>
      </c>
      <c r="E20" s="961"/>
    </row>
    <row r="21" spans="1:5" ht="12.75">
      <c r="A21" s="949" t="s">
        <v>315</v>
      </c>
      <c r="B21" s="950"/>
      <c r="C21" s="951"/>
      <c r="D21" s="953">
        <f>D17+32</f>
        <v>1110</v>
      </c>
      <c r="E21" s="961"/>
    </row>
    <row r="22" spans="1:5" ht="12.75">
      <c r="A22" s="758"/>
      <c r="D22" s="761"/>
      <c r="E22" s="761"/>
    </row>
    <row r="23" spans="1:5" ht="12.75">
      <c r="A23" s="758" t="s">
        <v>316</v>
      </c>
      <c r="D23" s="761"/>
      <c r="E23" s="761"/>
    </row>
    <row r="24" spans="1:5" ht="12.75">
      <c r="A24" s="949" t="s">
        <v>189</v>
      </c>
      <c r="B24" s="950"/>
      <c r="C24" s="951"/>
      <c r="D24" s="953">
        <f>'TAB III'!F40</f>
        <v>147</v>
      </c>
      <c r="E24" s="961"/>
    </row>
    <row r="25" spans="1:10" ht="12.75">
      <c r="A25" s="949" t="s">
        <v>317</v>
      </c>
      <c r="B25" s="950"/>
      <c r="C25" s="951"/>
      <c r="D25" s="953">
        <f>'TAB III'!C40+'TAB III'!D40</f>
        <v>31</v>
      </c>
      <c r="E25" s="961"/>
      <c r="J25" s="763"/>
    </row>
    <row r="26" spans="1:10" ht="12.75">
      <c r="A26" s="758"/>
      <c r="J26" s="763"/>
    </row>
    <row r="27" spans="1:14" s="750" customFormat="1" ht="15">
      <c r="A27" s="749" t="s">
        <v>318</v>
      </c>
      <c r="F27" s="764"/>
      <c r="G27" s="754"/>
      <c r="H27" s="764"/>
      <c r="I27" s="751"/>
      <c r="J27" s="763"/>
      <c r="K27" s="753"/>
      <c r="L27" s="753"/>
      <c r="M27" s="753"/>
      <c r="N27" s="753"/>
    </row>
    <row r="28" spans="1:10" ht="25.5">
      <c r="A28" s="936"/>
      <c r="B28" s="938" t="s">
        <v>319</v>
      </c>
      <c r="C28" s="939"/>
      <c r="D28" s="940"/>
      <c r="E28" s="765" t="s">
        <v>320</v>
      </c>
      <c r="J28" s="763"/>
    </row>
    <row r="29" spans="1:10" ht="38.25">
      <c r="A29" s="937"/>
      <c r="B29" s="941" t="s">
        <v>321</v>
      </c>
      <c r="C29" s="941"/>
      <c r="D29" s="766" t="s">
        <v>190</v>
      </c>
      <c r="E29" s="765"/>
      <c r="J29" s="763"/>
    </row>
    <row r="30" spans="1:10" ht="12.75">
      <c r="A30" s="933" t="s">
        <v>13</v>
      </c>
      <c r="B30" s="933"/>
      <c r="C30" s="933"/>
      <c r="D30" s="490">
        <f>SUM(D31:D33)</f>
        <v>136</v>
      </c>
      <c r="E30" s="490">
        <f>SUM(E31:E33)</f>
        <v>4</v>
      </c>
      <c r="J30" s="763"/>
    </row>
    <row r="31" spans="1:10" ht="12.75">
      <c r="A31" s="934" t="s">
        <v>301</v>
      </c>
      <c r="B31" s="933" t="s">
        <v>322</v>
      </c>
      <c r="C31" s="933"/>
      <c r="D31" s="767">
        <v>28</v>
      </c>
      <c r="E31" s="488">
        <v>2</v>
      </c>
      <c r="J31" s="763"/>
    </row>
    <row r="32" spans="1:10" ht="12.75">
      <c r="A32" s="935"/>
      <c r="B32" s="933" t="s">
        <v>323</v>
      </c>
      <c r="C32" s="933"/>
      <c r="D32" s="767">
        <v>52</v>
      </c>
      <c r="E32" s="488">
        <v>1</v>
      </c>
      <c r="J32" s="763"/>
    </row>
    <row r="33" spans="1:10" ht="12.75">
      <c r="A33" s="935"/>
      <c r="B33" s="933" t="s">
        <v>324</v>
      </c>
      <c r="C33" s="933"/>
      <c r="D33" s="767">
        <v>56</v>
      </c>
      <c r="E33" s="488">
        <v>1</v>
      </c>
      <c r="J33" s="763"/>
    </row>
    <row r="34" spans="1:5" ht="12.75">
      <c r="A34" s="758"/>
      <c r="E34" s="768"/>
    </row>
    <row r="35" ht="12.75">
      <c r="A35" s="758"/>
    </row>
    <row r="36" spans="1:14" s="750" customFormat="1" ht="15">
      <c r="A36" s="749" t="s">
        <v>325</v>
      </c>
      <c r="F36" s="751"/>
      <c r="G36" s="751"/>
      <c r="H36" s="751"/>
      <c r="I36" s="751"/>
      <c r="J36" s="752"/>
      <c r="K36" s="753"/>
      <c r="L36" s="753"/>
      <c r="M36" s="753"/>
      <c r="N36" s="753"/>
    </row>
    <row r="37" spans="1:5" ht="38.25">
      <c r="A37" s="933"/>
      <c r="B37" s="933"/>
      <c r="C37" s="933"/>
      <c r="D37" s="766" t="s">
        <v>136</v>
      </c>
      <c r="E37" s="766" t="s">
        <v>326</v>
      </c>
    </row>
    <row r="38" spans="1:5" ht="12.75">
      <c r="A38" s="933" t="s">
        <v>327</v>
      </c>
      <c r="B38" s="933"/>
      <c r="C38" s="933"/>
      <c r="D38" s="769">
        <f>'TAB I'!J16</f>
        <v>71.75</v>
      </c>
      <c r="E38" s="770">
        <f>D38</f>
        <v>71.75</v>
      </c>
    </row>
    <row r="39" spans="1:5" ht="12.75">
      <c r="A39" s="934" t="s">
        <v>138</v>
      </c>
      <c r="B39" s="933" t="s">
        <v>328</v>
      </c>
      <c r="C39" s="933"/>
      <c r="D39" s="769">
        <f>'TAB I'!B16+'TAB I'!C16</f>
        <v>35</v>
      </c>
      <c r="E39" s="770">
        <f aca="true" t="shared" si="0" ref="E39:E44">D39</f>
        <v>35</v>
      </c>
    </row>
    <row r="40" spans="1:5" ht="12.75">
      <c r="A40" s="935"/>
      <c r="B40" s="933" t="s">
        <v>329</v>
      </c>
      <c r="C40" s="933"/>
      <c r="D40" s="769">
        <f>'TAB I'!B16</f>
        <v>15</v>
      </c>
      <c r="E40" s="770">
        <f t="shared" si="0"/>
        <v>15</v>
      </c>
    </row>
    <row r="41" spans="1:5" ht="12.75">
      <c r="A41" s="935"/>
      <c r="B41" s="933" t="s">
        <v>330</v>
      </c>
      <c r="C41" s="933"/>
      <c r="D41" s="769">
        <f>'TAB I'!D16+'TAB I'!E16</f>
        <v>2</v>
      </c>
      <c r="E41" s="770">
        <f t="shared" si="0"/>
        <v>2</v>
      </c>
    </row>
    <row r="42" spans="1:5" ht="12.75">
      <c r="A42" s="935"/>
      <c r="B42" s="933" t="s">
        <v>331</v>
      </c>
      <c r="C42" s="933"/>
      <c r="D42" s="769">
        <f>'TAB I'!D16</f>
        <v>1</v>
      </c>
      <c r="E42" s="770">
        <f t="shared" si="0"/>
        <v>1</v>
      </c>
    </row>
    <row r="43" spans="1:5" ht="12.75">
      <c r="A43" s="935"/>
      <c r="B43" s="933" t="s">
        <v>332</v>
      </c>
      <c r="C43" s="933"/>
      <c r="D43" s="769">
        <f>'TAB I'!F16+'TAB I'!G16</f>
        <v>32</v>
      </c>
      <c r="E43" s="770">
        <f t="shared" si="0"/>
        <v>32</v>
      </c>
    </row>
    <row r="44" spans="1:5" ht="12.75">
      <c r="A44" s="935"/>
      <c r="B44" s="933" t="s">
        <v>333</v>
      </c>
      <c r="C44" s="933"/>
      <c r="D44" s="769">
        <f>'TAB I'!F16</f>
        <v>13</v>
      </c>
      <c r="E44" s="770">
        <f t="shared" si="0"/>
        <v>13</v>
      </c>
    </row>
    <row r="45" spans="1:4" ht="12.75">
      <c r="A45" s="771"/>
      <c r="B45" s="726"/>
      <c r="C45" s="726"/>
      <c r="D45" s="726"/>
    </row>
    <row r="46" spans="1:4" ht="12.75">
      <c r="A46" s="771"/>
      <c r="B46" s="726"/>
      <c r="C46" s="726"/>
      <c r="D46" s="726"/>
    </row>
    <row r="47" spans="1:4" ht="12.75">
      <c r="A47" s="771"/>
      <c r="B47" s="726"/>
      <c r="C47" s="726"/>
      <c r="D47" s="726"/>
    </row>
    <row r="48" ht="12.75">
      <c r="A48" s="758"/>
    </row>
    <row r="49" spans="1:14" s="750" customFormat="1" ht="15.75">
      <c r="A49" s="772" t="s">
        <v>334</v>
      </c>
      <c r="F49" s="751"/>
      <c r="G49" s="751"/>
      <c r="H49" s="751"/>
      <c r="I49" s="751"/>
      <c r="J49" s="752"/>
      <c r="K49" s="753"/>
      <c r="L49" s="753"/>
      <c r="M49" s="753"/>
      <c r="N49" s="753"/>
    </row>
    <row r="50" spans="1:14" s="750" customFormat="1" ht="15">
      <c r="A50" s="749"/>
      <c r="F50" s="751"/>
      <c r="G50" s="751"/>
      <c r="H50" s="751"/>
      <c r="I50" s="751"/>
      <c r="J50" s="752"/>
      <c r="K50" s="753"/>
      <c r="L50" s="753"/>
      <c r="M50" s="753"/>
      <c r="N50" s="753"/>
    </row>
    <row r="51" spans="1:14" s="750" customFormat="1" ht="15">
      <c r="A51" s="749" t="s">
        <v>335</v>
      </c>
      <c r="F51" s="751"/>
      <c r="G51" s="751"/>
      <c r="H51" s="751"/>
      <c r="I51" s="751"/>
      <c r="J51" s="752"/>
      <c r="K51" s="753"/>
      <c r="L51" s="753"/>
      <c r="M51" s="753"/>
      <c r="N51" s="753"/>
    </row>
    <row r="52" spans="1:14" s="777" customFormat="1" ht="45" customHeight="1">
      <c r="A52" s="963"/>
      <c r="B52" s="963"/>
      <c r="C52" s="963"/>
      <c r="D52" s="773" t="s">
        <v>389</v>
      </c>
      <c r="E52" s="773" t="s">
        <v>390</v>
      </c>
      <c r="F52" s="774"/>
      <c r="G52" s="774"/>
      <c r="H52" s="774"/>
      <c r="I52" s="774"/>
      <c r="J52" s="775"/>
      <c r="K52" s="776"/>
      <c r="L52" s="776"/>
      <c r="M52" s="776"/>
      <c r="N52" s="776"/>
    </row>
    <row r="53" spans="1:5" ht="12.75">
      <c r="A53" s="933" t="s">
        <v>242</v>
      </c>
      <c r="B53" s="933"/>
      <c r="C53" s="933"/>
      <c r="D53" s="769">
        <v>6</v>
      </c>
      <c r="E53" s="769">
        <v>5</v>
      </c>
    </row>
    <row r="54" spans="1:5" ht="12.75">
      <c r="A54" s="933" t="s">
        <v>336</v>
      </c>
      <c r="B54" s="933"/>
      <c r="C54" s="933"/>
      <c r="D54" s="769">
        <v>74</v>
      </c>
      <c r="E54" s="769">
        <v>50</v>
      </c>
    </row>
    <row r="55" ht="12.75">
      <c r="A55" s="758"/>
    </row>
    <row r="56" spans="1:14" s="750" customFormat="1" ht="15">
      <c r="A56" s="749" t="s">
        <v>337</v>
      </c>
      <c r="F56" s="751"/>
      <c r="G56" s="751"/>
      <c r="H56" s="754"/>
      <c r="I56" s="751"/>
      <c r="J56" s="752"/>
      <c r="K56" s="753"/>
      <c r="L56" s="753"/>
      <c r="M56" s="753"/>
      <c r="N56" s="753"/>
    </row>
    <row r="57" spans="1:14" s="777" customFormat="1" ht="22.5">
      <c r="A57" s="943"/>
      <c r="B57" s="943"/>
      <c r="C57" s="778" t="s">
        <v>389</v>
      </c>
      <c r="D57" s="778" t="s">
        <v>390</v>
      </c>
      <c r="E57" s="778" t="s">
        <v>13</v>
      </c>
      <c r="F57" s="774"/>
      <c r="G57" s="774"/>
      <c r="H57" s="776"/>
      <c r="I57" s="776"/>
      <c r="J57" s="776"/>
      <c r="K57" s="776"/>
      <c r="L57" s="776"/>
      <c r="M57" s="776"/>
      <c r="N57" s="776"/>
    </row>
    <row r="58" spans="1:14" ht="14.25">
      <c r="A58" s="944" t="s">
        <v>338</v>
      </c>
      <c r="B58" s="944"/>
      <c r="C58" s="488">
        <v>415</v>
      </c>
      <c r="D58" s="490">
        <f>'TAB IV'!H6+'TAB IV'!H7+'TAB IV'!H8+'TAB IV'!H9+'TAB IV'!H10+'TAB IV'!H11+'TAB IV'!H12+'TAB IV'!H13</f>
        <v>447</v>
      </c>
      <c r="E58" s="488">
        <f>SUM(C58:D58)</f>
        <v>862</v>
      </c>
      <c r="F58" s="779"/>
      <c r="G58" s="779"/>
      <c r="H58" s="780"/>
      <c r="I58" s="781"/>
      <c r="J58" s="782"/>
      <c r="K58" s="783"/>
      <c r="L58" s="783"/>
      <c r="M58" s="783"/>
      <c r="N58" s="783"/>
    </row>
    <row r="59" spans="1:14" ht="25.5">
      <c r="A59" s="935" t="s">
        <v>339</v>
      </c>
      <c r="B59" s="784" t="s">
        <v>340</v>
      </c>
      <c r="C59" s="489">
        <v>74</v>
      </c>
      <c r="D59" s="489">
        <v>55</v>
      </c>
      <c r="E59" s="489">
        <f aca="true" t="shared" si="1" ref="E59:E64">SUM(C59:D59)</f>
        <v>129</v>
      </c>
      <c r="F59" s="779"/>
      <c r="G59" s="779"/>
      <c r="H59" s="779"/>
      <c r="I59" s="782"/>
      <c r="J59" s="782"/>
      <c r="K59" s="783"/>
      <c r="L59" s="783"/>
      <c r="M59" s="785"/>
      <c r="N59" s="783"/>
    </row>
    <row r="60" spans="1:14" ht="12.75">
      <c r="A60" s="935"/>
      <c r="B60" s="784" t="s">
        <v>341</v>
      </c>
      <c r="C60" s="488">
        <v>415</v>
      </c>
      <c r="D60" s="488">
        <v>281</v>
      </c>
      <c r="E60" s="488">
        <f t="shared" si="1"/>
        <v>696</v>
      </c>
      <c r="F60" s="786"/>
      <c r="G60" s="779"/>
      <c r="H60" s="779"/>
      <c r="I60" s="782"/>
      <c r="J60" s="782"/>
      <c r="K60" s="779"/>
      <c r="L60" s="779"/>
      <c r="M60" s="785"/>
      <c r="N60" s="783"/>
    </row>
    <row r="61" spans="1:14" ht="12.75">
      <c r="A61" s="944" t="s">
        <v>342</v>
      </c>
      <c r="B61" s="944"/>
      <c r="C61" s="488">
        <v>34</v>
      </c>
      <c r="D61" s="488">
        <v>169</v>
      </c>
      <c r="E61" s="488">
        <f t="shared" si="1"/>
        <v>203</v>
      </c>
      <c r="F61" s="779"/>
      <c r="G61" s="779"/>
      <c r="H61" s="779"/>
      <c r="I61" s="782"/>
      <c r="J61" s="782"/>
      <c r="K61" s="779"/>
      <c r="L61" s="779"/>
      <c r="M61" s="785"/>
      <c r="N61" s="783"/>
    </row>
    <row r="62" spans="1:14" ht="25.5">
      <c r="A62" s="935" t="s">
        <v>339</v>
      </c>
      <c r="B62" s="784" t="s">
        <v>343</v>
      </c>
      <c r="C62" s="489"/>
      <c r="D62" s="489"/>
      <c r="E62" s="489"/>
      <c r="F62" s="779"/>
      <c r="G62" s="779"/>
      <c r="H62" s="779"/>
      <c r="I62" s="782"/>
      <c r="J62" s="782"/>
      <c r="K62" s="783"/>
      <c r="L62" s="783"/>
      <c r="M62" s="785"/>
      <c r="N62" s="783"/>
    </row>
    <row r="63" spans="1:14" ht="12.75">
      <c r="A63" s="935"/>
      <c r="B63" s="784" t="s">
        <v>344</v>
      </c>
      <c r="C63" s="488">
        <v>34</v>
      </c>
      <c r="D63" s="488">
        <v>169</v>
      </c>
      <c r="E63" s="488">
        <f t="shared" si="1"/>
        <v>203</v>
      </c>
      <c r="F63" s="779"/>
      <c r="G63" s="779"/>
      <c r="H63" s="779"/>
      <c r="I63" s="782"/>
      <c r="J63" s="782"/>
      <c r="K63" s="779"/>
      <c r="L63" s="779"/>
      <c r="M63" s="785"/>
      <c r="N63" s="783"/>
    </row>
    <row r="64" spans="1:14" s="768" customFormat="1" ht="12.75">
      <c r="A64" s="942" t="s">
        <v>345</v>
      </c>
      <c r="B64" s="942"/>
      <c r="C64" s="490">
        <v>118012</v>
      </c>
      <c r="D64" s="490">
        <v>94509</v>
      </c>
      <c r="E64" s="490">
        <f t="shared" si="1"/>
        <v>212521</v>
      </c>
      <c r="F64" s="787"/>
      <c r="G64" s="787"/>
      <c r="H64" s="787"/>
      <c r="I64" s="787"/>
      <c r="J64" s="782"/>
      <c r="K64" s="782"/>
      <c r="L64" s="782"/>
      <c r="M64" s="785"/>
      <c r="N64" s="782"/>
    </row>
    <row r="65" spans="1:14" ht="12.75">
      <c r="A65" s="758"/>
      <c r="F65" s="779"/>
      <c r="G65" s="779"/>
      <c r="H65" s="779"/>
      <c r="I65" s="779"/>
      <c r="J65" s="782"/>
      <c r="K65" s="783"/>
      <c r="L65" s="783"/>
      <c r="M65" s="785"/>
      <c r="N65" s="783"/>
    </row>
    <row r="66" spans="1:14" s="750" customFormat="1" ht="15">
      <c r="A66" s="749" t="s">
        <v>346</v>
      </c>
      <c r="F66" s="788"/>
      <c r="G66" s="788"/>
      <c r="H66" s="788"/>
      <c r="I66" s="788"/>
      <c r="J66" s="789"/>
      <c r="K66" s="790"/>
      <c r="L66" s="790"/>
      <c r="M66" s="785"/>
      <c r="N66" s="790"/>
    </row>
    <row r="67" spans="1:14" ht="22.5">
      <c r="A67" s="933"/>
      <c r="B67" s="933"/>
      <c r="C67" s="778" t="s">
        <v>389</v>
      </c>
      <c r="D67" s="773" t="s">
        <v>390</v>
      </c>
      <c r="E67" s="773" t="s">
        <v>13</v>
      </c>
      <c r="F67" s="779"/>
      <c r="G67" s="779"/>
      <c r="H67" s="779"/>
      <c r="I67" s="779"/>
      <c r="J67" s="782"/>
      <c r="K67" s="779"/>
      <c r="L67" s="779"/>
      <c r="M67" s="785"/>
      <c r="N67" s="783"/>
    </row>
    <row r="68" spans="1:14" ht="12.75">
      <c r="A68" s="933" t="s">
        <v>203</v>
      </c>
      <c r="B68" s="933"/>
      <c r="C68" s="488"/>
      <c r="D68" s="488">
        <v>1</v>
      </c>
      <c r="E68" s="488"/>
      <c r="F68" s="779"/>
      <c r="G68" s="779"/>
      <c r="H68" s="779"/>
      <c r="I68" s="779"/>
      <c r="J68" s="782"/>
      <c r="K68" s="783"/>
      <c r="L68" s="783"/>
      <c r="M68" s="785"/>
      <c r="N68" s="783"/>
    </row>
    <row r="69" spans="1:14" ht="12.75">
      <c r="A69" s="933" t="s">
        <v>204</v>
      </c>
      <c r="B69" s="933"/>
      <c r="C69" s="488">
        <v>1</v>
      </c>
      <c r="D69" s="488">
        <v>6</v>
      </c>
      <c r="E69" s="488">
        <f>SUM(C69:D69)</f>
        <v>7</v>
      </c>
      <c r="F69" s="779"/>
      <c r="G69" s="779"/>
      <c r="H69" s="779"/>
      <c r="I69" s="779"/>
      <c r="J69" s="782"/>
      <c r="K69" s="783"/>
      <c r="L69" s="779"/>
      <c r="M69" s="785"/>
      <c r="N69" s="783"/>
    </row>
    <row r="70" spans="1:14" ht="12.75">
      <c r="A70" s="933" t="s">
        <v>251</v>
      </c>
      <c r="B70" s="933"/>
      <c r="C70" s="488"/>
      <c r="D70" s="488"/>
      <c r="E70" s="488"/>
      <c r="F70" s="779"/>
      <c r="G70" s="779"/>
      <c r="H70" s="779"/>
      <c r="I70" s="779"/>
      <c r="J70" s="782"/>
      <c r="K70" s="783"/>
      <c r="L70" s="783"/>
      <c r="M70" s="785"/>
      <c r="N70" s="783"/>
    </row>
    <row r="71" spans="1:14" ht="12.75">
      <c r="A71" s="933" t="s">
        <v>252</v>
      </c>
      <c r="B71" s="933"/>
      <c r="C71" s="488">
        <v>6</v>
      </c>
      <c r="D71" s="488">
        <v>12</v>
      </c>
      <c r="E71" s="488">
        <f>SUM(C71:D71)</f>
        <v>18</v>
      </c>
      <c r="F71" s="779"/>
      <c r="G71" s="779"/>
      <c r="H71" s="779"/>
      <c r="I71" s="779"/>
      <c r="J71" s="782"/>
      <c r="K71" s="779"/>
      <c r="L71" s="779"/>
      <c r="M71" s="785"/>
      <c r="N71" s="783"/>
    </row>
    <row r="72" spans="1:14" ht="12.75">
      <c r="A72" s="758"/>
      <c r="F72" s="779"/>
      <c r="G72" s="779"/>
      <c r="H72" s="779"/>
      <c r="I72" s="779"/>
      <c r="J72" s="782"/>
      <c r="K72" s="783"/>
      <c r="L72" s="783"/>
      <c r="M72" s="783"/>
      <c r="N72" s="783"/>
    </row>
    <row r="73" spans="1:14" s="791" customFormat="1" ht="15.75">
      <c r="A73" s="772" t="s">
        <v>347</v>
      </c>
      <c r="F73" s="792"/>
      <c r="G73" s="792"/>
      <c r="H73" s="792"/>
      <c r="I73" s="792"/>
      <c r="J73" s="793"/>
      <c r="K73" s="794"/>
      <c r="L73" s="794"/>
      <c r="M73" s="794"/>
      <c r="N73" s="794"/>
    </row>
    <row r="74" spans="1:14" s="791" customFormat="1" ht="15.75">
      <c r="A74" s="772"/>
      <c r="F74" s="795"/>
      <c r="G74" s="795"/>
      <c r="H74" s="795"/>
      <c r="I74" s="795"/>
      <c r="J74" s="796"/>
      <c r="K74" s="797"/>
      <c r="L74" s="797"/>
      <c r="M74" s="797"/>
      <c r="N74" s="797"/>
    </row>
    <row r="75" spans="1:14" s="750" customFormat="1" ht="15">
      <c r="A75" s="749" t="s">
        <v>348</v>
      </c>
      <c r="F75" s="751"/>
      <c r="G75" s="751"/>
      <c r="H75" s="751"/>
      <c r="I75" s="751"/>
      <c r="J75" s="752"/>
      <c r="K75" s="753"/>
      <c r="L75" s="753"/>
      <c r="M75" s="753"/>
      <c r="N75" s="753"/>
    </row>
    <row r="76" spans="1:5" ht="12.75">
      <c r="A76" s="933" t="s">
        <v>349</v>
      </c>
      <c r="B76" s="933"/>
      <c r="C76" s="933"/>
      <c r="D76" s="948">
        <f>'TAB IV'!B32</f>
        <v>26253</v>
      </c>
      <c r="E76" s="947"/>
    </row>
    <row r="77" spans="1:9" ht="12.75">
      <c r="A77" s="933" t="s">
        <v>350</v>
      </c>
      <c r="B77" s="933"/>
      <c r="C77" s="933"/>
      <c r="D77" s="947">
        <v>532</v>
      </c>
      <c r="E77" s="947"/>
      <c r="I77" s="798"/>
    </row>
    <row r="78" spans="1:5" ht="12.75">
      <c r="A78" s="933" t="s">
        <v>351</v>
      </c>
      <c r="B78" s="933"/>
      <c r="C78" s="933"/>
      <c r="D78" s="946" t="s">
        <v>392</v>
      </c>
      <c r="E78" s="946"/>
    </row>
    <row r="79" spans="1:5" ht="12.75">
      <c r="A79" s="933" t="s">
        <v>352</v>
      </c>
      <c r="B79" s="933"/>
      <c r="C79" s="933"/>
      <c r="D79" s="946" t="s">
        <v>391</v>
      </c>
      <c r="E79" s="946"/>
    </row>
    <row r="80" ht="12.75">
      <c r="A80" s="758"/>
    </row>
    <row r="81" spans="1:14" s="750" customFormat="1" ht="15">
      <c r="A81" s="749" t="s">
        <v>353</v>
      </c>
      <c r="F81" s="751"/>
      <c r="G81" s="751"/>
      <c r="H81" s="751"/>
      <c r="I81" s="751"/>
      <c r="J81" s="752"/>
      <c r="K81" s="753"/>
      <c r="L81" s="753"/>
      <c r="M81" s="753"/>
      <c r="N81" s="753"/>
    </row>
    <row r="82" spans="1:5" ht="12.75" customHeight="1">
      <c r="A82" s="949" t="s">
        <v>354</v>
      </c>
      <c r="B82" s="950"/>
      <c r="C82" s="950"/>
      <c r="D82" s="951"/>
      <c r="E82" s="490">
        <f>E83+E84</f>
        <v>240363</v>
      </c>
    </row>
    <row r="83" spans="1:5" ht="12.75">
      <c r="A83" s="935" t="s">
        <v>301</v>
      </c>
      <c r="B83" s="933" t="s">
        <v>355</v>
      </c>
      <c r="C83" s="933"/>
      <c r="D83" s="933"/>
      <c r="E83" s="490">
        <f>'TAB IV'!B53</f>
        <v>146869</v>
      </c>
    </row>
    <row r="84" spans="1:5" ht="12.75">
      <c r="A84" s="935"/>
      <c r="B84" s="933" t="s">
        <v>356</v>
      </c>
      <c r="C84" s="933"/>
      <c r="D84" s="933"/>
      <c r="E84" s="490">
        <f>'TAB IV'!C53</f>
        <v>93494</v>
      </c>
    </row>
    <row r="85" spans="1:7" ht="12.75">
      <c r="A85" s="933" t="s">
        <v>357</v>
      </c>
      <c r="B85" s="933"/>
      <c r="C85" s="933"/>
      <c r="D85" s="933"/>
      <c r="E85" s="490">
        <f>'TAB IV'!D15+'TAB IV'!E15</f>
        <v>3066</v>
      </c>
      <c r="G85" s="760"/>
    </row>
    <row r="86" spans="1:7" ht="12.75">
      <c r="A86" s="933" t="s">
        <v>358</v>
      </c>
      <c r="B86" s="933"/>
      <c r="C86" s="933"/>
      <c r="D86" s="933"/>
      <c r="E86" s="490">
        <f>'TAB IV'!D15</f>
        <v>659</v>
      </c>
      <c r="G86" s="760"/>
    </row>
    <row r="87" spans="1:7" ht="12.75">
      <c r="A87" s="944" t="s">
        <v>359</v>
      </c>
      <c r="B87" s="944"/>
      <c r="C87" s="933" t="s">
        <v>360</v>
      </c>
      <c r="D87" s="933"/>
      <c r="E87" s="490">
        <v>164</v>
      </c>
      <c r="G87" s="760"/>
    </row>
    <row r="88" spans="1:5" ht="12.75">
      <c r="A88" s="944"/>
      <c r="B88" s="944"/>
      <c r="C88" s="933" t="s">
        <v>361</v>
      </c>
      <c r="D88" s="933"/>
      <c r="E88" s="490">
        <v>391</v>
      </c>
    </row>
    <row r="89" spans="1:5" ht="12.75">
      <c r="A89" s="944"/>
      <c r="B89" s="944"/>
      <c r="C89" s="933" t="s">
        <v>362</v>
      </c>
      <c r="D89" s="933"/>
      <c r="E89" s="490"/>
    </row>
    <row r="90" spans="1:5" ht="12.75">
      <c r="A90" s="933" t="s">
        <v>363</v>
      </c>
      <c r="B90" s="933"/>
      <c r="C90" s="933"/>
      <c r="D90" s="933"/>
      <c r="E90" s="490">
        <f>'TAB IV'!E15</f>
        <v>2407</v>
      </c>
    </row>
    <row r="91" spans="1:5" ht="12.75">
      <c r="A91" s="944" t="s">
        <v>359</v>
      </c>
      <c r="B91" s="944"/>
      <c r="C91" s="933" t="s">
        <v>360</v>
      </c>
      <c r="D91" s="933"/>
      <c r="E91" s="490">
        <v>727</v>
      </c>
    </row>
    <row r="92" spans="1:7" ht="12.75">
      <c r="A92" s="944"/>
      <c r="B92" s="944"/>
      <c r="C92" s="933" t="s">
        <v>361</v>
      </c>
      <c r="D92" s="933"/>
      <c r="E92" s="490">
        <v>977</v>
      </c>
      <c r="G92" s="760"/>
    </row>
    <row r="93" spans="1:5" ht="12.75">
      <c r="A93" s="944"/>
      <c r="B93" s="944"/>
      <c r="C93" s="933" t="s">
        <v>362</v>
      </c>
      <c r="D93" s="933"/>
      <c r="E93" s="490">
        <v>6</v>
      </c>
    </row>
    <row r="94" spans="1:5" ht="21" customHeight="1">
      <c r="A94" s="952" t="s">
        <v>388</v>
      </c>
      <c r="B94" s="952"/>
      <c r="C94" s="952"/>
      <c r="D94" s="952"/>
      <c r="E94" s="490">
        <f>'TAB IV'!F15</f>
        <v>714</v>
      </c>
    </row>
    <row r="95" spans="1:5" ht="12.75">
      <c r="A95" s="933" t="s">
        <v>364</v>
      </c>
      <c r="B95" s="933"/>
      <c r="C95" s="933"/>
      <c r="D95" s="933"/>
      <c r="E95" s="490">
        <v>6</v>
      </c>
    </row>
    <row r="96" spans="1:5" ht="12.75">
      <c r="A96" s="945" t="s">
        <v>359</v>
      </c>
      <c r="B96" s="945"/>
      <c r="C96" s="933" t="s">
        <v>360</v>
      </c>
      <c r="D96" s="933"/>
      <c r="E96" s="490"/>
    </row>
    <row r="97" spans="1:5" ht="12.75">
      <c r="A97" s="945"/>
      <c r="B97" s="945"/>
      <c r="C97" s="933" t="s">
        <v>361</v>
      </c>
      <c r="D97" s="933"/>
      <c r="E97" s="490">
        <v>6</v>
      </c>
    </row>
    <row r="98" spans="1:5" ht="12.75">
      <c r="A98" s="945"/>
      <c r="B98" s="945"/>
      <c r="C98" s="933" t="s">
        <v>362</v>
      </c>
      <c r="D98" s="933"/>
      <c r="E98" s="490"/>
    </row>
    <row r="99" spans="1:5" ht="12.75">
      <c r="A99" s="933" t="s">
        <v>365</v>
      </c>
      <c r="B99" s="933"/>
      <c r="C99" s="933"/>
      <c r="D99" s="933"/>
      <c r="E99" s="490">
        <v>145</v>
      </c>
    </row>
    <row r="100" spans="1:5" ht="12.75">
      <c r="A100" s="945" t="s">
        <v>359</v>
      </c>
      <c r="B100" s="945"/>
      <c r="C100" s="933" t="s">
        <v>360</v>
      </c>
      <c r="D100" s="933"/>
      <c r="E100" s="490">
        <v>8</v>
      </c>
    </row>
    <row r="101" spans="1:5" ht="12.75">
      <c r="A101" s="945"/>
      <c r="B101" s="945"/>
      <c r="C101" s="933" t="s">
        <v>361</v>
      </c>
      <c r="D101" s="933"/>
      <c r="E101" s="490">
        <v>55</v>
      </c>
    </row>
    <row r="102" spans="1:5" ht="12.75">
      <c r="A102" s="945"/>
      <c r="B102" s="945"/>
      <c r="C102" s="933" t="s">
        <v>362</v>
      </c>
      <c r="D102" s="933"/>
      <c r="E102" s="490">
        <v>82</v>
      </c>
    </row>
    <row r="103" spans="1:4" ht="12.75">
      <c r="A103" s="799"/>
      <c r="B103" s="800"/>
      <c r="C103" s="800"/>
      <c r="D103" s="800"/>
    </row>
    <row r="104" spans="1:5" ht="32.25" customHeight="1">
      <c r="A104" s="959" t="s">
        <v>366</v>
      </c>
      <c r="B104" s="959"/>
      <c r="C104" s="959"/>
      <c r="D104" s="959"/>
      <c r="E104" s="959"/>
    </row>
    <row r="105" ht="12.75">
      <c r="A105" s="758"/>
    </row>
    <row r="106" spans="1:14" s="802" customFormat="1" ht="12.75">
      <c r="A106" s="801" t="s">
        <v>367</v>
      </c>
      <c r="F106" s="798"/>
      <c r="G106" s="803"/>
      <c r="H106" s="803"/>
      <c r="I106" s="803"/>
      <c r="J106" s="763"/>
      <c r="K106" s="803"/>
      <c r="L106" s="803"/>
      <c r="M106" s="803"/>
      <c r="N106" s="803"/>
    </row>
    <row r="107" spans="1:5" ht="12.75">
      <c r="A107" s="933" t="s">
        <v>368</v>
      </c>
      <c r="B107" s="933"/>
      <c r="C107" s="933"/>
      <c r="D107" s="953">
        <f>SUM(D108:E111)</f>
        <v>470353</v>
      </c>
      <c r="E107" s="953"/>
    </row>
    <row r="108" spans="1:5" ht="12.75">
      <c r="A108" s="955" t="s">
        <v>387</v>
      </c>
      <c r="B108" s="954" t="s">
        <v>369</v>
      </c>
      <c r="C108" s="954"/>
      <c r="D108" s="953">
        <v>336209</v>
      </c>
      <c r="E108" s="953"/>
    </row>
    <row r="109" spans="1:5" ht="12.75">
      <c r="A109" s="956"/>
      <c r="B109" s="954" t="s">
        <v>370</v>
      </c>
      <c r="C109" s="954"/>
      <c r="D109" s="953"/>
      <c r="E109" s="953"/>
    </row>
    <row r="110" spans="1:5" ht="12.75">
      <c r="A110" s="956"/>
      <c r="B110" s="954" t="s">
        <v>371</v>
      </c>
      <c r="C110" s="954"/>
      <c r="D110" s="953">
        <v>134144</v>
      </c>
      <c r="E110" s="953"/>
    </row>
    <row r="111" spans="1:5" ht="12.75">
      <c r="A111" s="956"/>
      <c r="B111" s="954" t="s">
        <v>372</v>
      </c>
      <c r="C111" s="954"/>
      <c r="D111" s="953"/>
      <c r="E111" s="953"/>
    </row>
    <row r="112" ht="12.75">
      <c r="A112" s="804" t="s">
        <v>383</v>
      </c>
    </row>
    <row r="113" ht="12.75">
      <c r="E113" s="806" t="s">
        <v>386</v>
      </c>
    </row>
    <row r="114" ht="12.75">
      <c r="A114" s="758" t="s">
        <v>385</v>
      </c>
    </row>
    <row r="115" spans="2:4" ht="12.75">
      <c r="B115" s="806" t="s">
        <v>373</v>
      </c>
      <c r="D115" s="806" t="s">
        <v>384</v>
      </c>
    </row>
    <row r="116" ht="12.75">
      <c r="A116" s="758"/>
    </row>
    <row r="117" spans="1:14" s="802" customFormat="1" ht="12.75">
      <c r="A117" s="801" t="s">
        <v>374</v>
      </c>
      <c r="F117" s="798"/>
      <c r="G117" s="798"/>
      <c r="H117" s="798"/>
      <c r="I117" s="798"/>
      <c r="J117" s="763"/>
      <c r="K117" s="803"/>
      <c r="L117" s="803"/>
      <c r="M117" s="803"/>
      <c r="N117" s="803"/>
    </row>
    <row r="118" spans="1:13" ht="12.75">
      <c r="A118" s="933"/>
      <c r="B118" s="933"/>
      <c r="C118" s="807" t="s">
        <v>375</v>
      </c>
      <c r="D118" s="946" t="s">
        <v>376</v>
      </c>
      <c r="E118" s="946"/>
      <c r="K118" s="754"/>
      <c r="L118" s="754"/>
      <c r="M118" s="754"/>
    </row>
    <row r="119" spans="1:13" ht="12.75">
      <c r="A119" s="933" t="s">
        <v>377</v>
      </c>
      <c r="B119" s="933"/>
      <c r="C119" s="808">
        <v>336</v>
      </c>
      <c r="D119" s="953">
        <v>2672</v>
      </c>
      <c r="E119" s="953"/>
      <c r="K119" s="754"/>
      <c r="L119" s="754"/>
      <c r="M119" s="754"/>
    </row>
    <row r="120" spans="1:13" ht="12.75">
      <c r="A120" s="933" t="s">
        <v>378</v>
      </c>
      <c r="B120" s="933"/>
      <c r="C120" s="808">
        <v>144</v>
      </c>
      <c r="D120" s="953">
        <v>508</v>
      </c>
      <c r="E120" s="953"/>
      <c r="K120" s="754"/>
      <c r="L120" s="754"/>
      <c r="M120" s="754"/>
    </row>
    <row r="121" spans="1:13" ht="12.75">
      <c r="A121" s="758"/>
      <c r="K121" s="754"/>
      <c r="L121" s="754"/>
      <c r="M121" s="754"/>
    </row>
    <row r="122" ht="12.75">
      <c r="A122" s="758"/>
    </row>
    <row r="123" spans="1:14" s="802" customFormat="1" ht="12.75">
      <c r="A123" s="801" t="s">
        <v>379</v>
      </c>
      <c r="F123" s="798"/>
      <c r="G123" s="754"/>
      <c r="H123" s="754"/>
      <c r="I123" s="754"/>
      <c r="J123" s="763"/>
      <c r="K123" s="754"/>
      <c r="L123" s="803"/>
      <c r="M123" s="803"/>
      <c r="N123" s="803"/>
    </row>
    <row r="124" spans="1:13" ht="12.75">
      <c r="A124" s="946" t="s">
        <v>380</v>
      </c>
      <c r="B124" s="946"/>
      <c r="C124" s="946"/>
      <c r="D124" s="957">
        <f>'TAB IV'!B15+'TAB IV'!C15</f>
        <v>2733</v>
      </c>
      <c r="E124" s="958"/>
      <c r="L124" s="798"/>
      <c r="M124" s="798"/>
    </row>
    <row r="125" ht="12.75">
      <c r="A125" s="758"/>
    </row>
    <row r="126" ht="12.75">
      <c r="A126" s="758"/>
    </row>
    <row r="127" spans="1:9" ht="12.75">
      <c r="A127" s="801" t="s">
        <v>382</v>
      </c>
      <c r="H127" s="798"/>
      <c r="I127" s="798"/>
    </row>
    <row r="128" spans="1:6" ht="12.75">
      <c r="A128" s="809" t="s">
        <v>381</v>
      </c>
      <c r="B128" s="810"/>
      <c r="C128" s="810"/>
      <c r="D128" s="957">
        <f>'TAB II.'!J17+'TAB II.'!E36+'TAB II.'!K33+'TAB II.'!J19</f>
        <v>20241253.8</v>
      </c>
      <c r="E128" s="958"/>
      <c r="F128" s="760"/>
    </row>
    <row r="131" ht="12.75">
      <c r="A131" s="811"/>
    </row>
  </sheetData>
  <sheetProtection/>
  <mergeCells count="118">
    <mergeCell ref="A53:C53"/>
    <mergeCell ref="A52:C52"/>
    <mergeCell ref="B33:C33"/>
    <mergeCell ref="B32:C32"/>
    <mergeCell ref="B18:C18"/>
    <mergeCell ref="A17:C17"/>
    <mergeCell ref="B31:C31"/>
    <mergeCell ref="B44:C44"/>
    <mergeCell ref="B43:C43"/>
    <mergeCell ref="B42:C42"/>
    <mergeCell ref="D24:E24"/>
    <mergeCell ref="D25:E25"/>
    <mergeCell ref="A25:C25"/>
    <mergeCell ref="A24:C24"/>
    <mergeCell ref="D19:E19"/>
    <mergeCell ref="D20:E20"/>
    <mergeCell ref="D21:E21"/>
    <mergeCell ref="A21:C21"/>
    <mergeCell ref="B20:C20"/>
    <mergeCell ref="B19:C19"/>
    <mergeCell ref="D4:E4"/>
    <mergeCell ref="D3:E3"/>
    <mergeCell ref="D2:E2"/>
    <mergeCell ref="A6:C6"/>
    <mergeCell ref="A5:C5"/>
    <mergeCell ref="B4:C4"/>
    <mergeCell ref="B3:C3"/>
    <mergeCell ref="A2:C2"/>
    <mergeCell ref="A104:E104"/>
    <mergeCell ref="D6:E6"/>
    <mergeCell ref="D5:E5"/>
    <mergeCell ref="D12:E12"/>
    <mergeCell ref="D13:E13"/>
    <mergeCell ref="D14:E14"/>
    <mergeCell ref="A14:C14"/>
    <mergeCell ref="A12:C12"/>
    <mergeCell ref="D17:E17"/>
    <mergeCell ref="D18:E18"/>
    <mergeCell ref="D118:E118"/>
    <mergeCell ref="D119:E119"/>
    <mergeCell ref="D120:E120"/>
    <mergeCell ref="D124:E124"/>
    <mergeCell ref="A124:C124"/>
    <mergeCell ref="D128:E128"/>
    <mergeCell ref="B110:C110"/>
    <mergeCell ref="B109:C109"/>
    <mergeCell ref="B108:C108"/>
    <mergeCell ref="A107:C107"/>
    <mergeCell ref="A120:B120"/>
    <mergeCell ref="A119:B119"/>
    <mergeCell ref="A118:B118"/>
    <mergeCell ref="A108:A111"/>
    <mergeCell ref="A85:D85"/>
    <mergeCell ref="B84:D84"/>
    <mergeCell ref="B83:D83"/>
    <mergeCell ref="A87:B89"/>
    <mergeCell ref="D111:E111"/>
    <mergeCell ref="D110:E110"/>
    <mergeCell ref="D109:E109"/>
    <mergeCell ref="D108:E108"/>
    <mergeCell ref="D107:E107"/>
    <mergeCell ref="B111:C111"/>
    <mergeCell ref="C93:D93"/>
    <mergeCell ref="A96:B98"/>
    <mergeCell ref="A91:B93"/>
    <mergeCell ref="C92:D92"/>
    <mergeCell ref="C91:D91"/>
    <mergeCell ref="A86:D86"/>
    <mergeCell ref="A79:C79"/>
    <mergeCell ref="A78:C78"/>
    <mergeCell ref="A77:C77"/>
    <mergeCell ref="A76:C76"/>
    <mergeCell ref="A54:C54"/>
    <mergeCell ref="C98:D98"/>
    <mergeCell ref="C97:D97"/>
    <mergeCell ref="C96:D96"/>
    <mergeCell ref="A95:D95"/>
    <mergeCell ref="A94:D94"/>
    <mergeCell ref="C102:D102"/>
    <mergeCell ref="C101:D101"/>
    <mergeCell ref="C100:D100"/>
    <mergeCell ref="A99:D99"/>
    <mergeCell ref="A71:B71"/>
    <mergeCell ref="D79:E79"/>
    <mergeCell ref="D78:E78"/>
    <mergeCell ref="D77:E77"/>
    <mergeCell ref="D76:E76"/>
    <mergeCell ref="A82:D82"/>
    <mergeCell ref="A30:C30"/>
    <mergeCell ref="A57:B57"/>
    <mergeCell ref="A58:B58"/>
    <mergeCell ref="A59:A60"/>
    <mergeCell ref="A61:B61"/>
    <mergeCell ref="A100:B102"/>
    <mergeCell ref="A70:B70"/>
    <mergeCell ref="A69:B69"/>
    <mergeCell ref="A68:B68"/>
    <mergeCell ref="A67:B67"/>
    <mergeCell ref="A37:C37"/>
    <mergeCell ref="A39:A44"/>
    <mergeCell ref="A90:D90"/>
    <mergeCell ref="C89:D89"/>
    <mergeCell ref="A62:A63"/>
    <mergeCell ref="A64:B64"/>
    <mergeCell ref="A83:A84"/>
    <mergeCell ref="C88:D88"/>
    <mergeCell ref="C87:D87"/>
    <mergeCell ref="B41:C41"/>
    <mergeCell ref="B40:C40"/>
    <mergeCell ref="B39:C39"/>
    <mergeCell ref="A31:A33"/>
    <mergeCell ref="A28:A29"/>
    <mergeCell ref="B28:D28"/>
    <mergeCell ref="A3:A4"/>
    <mergeCell ref="A18:A20"/>
    <mergeCell ref="A13:C13"/>
    <mergeCell ref="B29:C29"/>
    <mergeCell ref="A38:C38"/>
  </mergeCells>
  <hyperlinks>
    <hyperlink ref="A94" location="_edn1" display="_edn1"/>
    <hyperlink ref="A108" location="_edn2" display="_edn2"/>
    <hyperlink ref="A131" location="_ednref1" display="_ednref1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97" r:id="rId1"/>
  <rowBreaks count="2" manualBreakCount="2">
    <brk id="48" max="4" man="1"/>
    <brk id="7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8.75390625" style="647" customWidth="1"/>
    <col min="2" max="2" width="18.875" style="647" customWidth="1"/>
    <col min="3" max="3" width="17.625" style="647" customWidth="1"/>
    <col min="4" max="4" width="9.125" style="647" customWidth="1"/>
    <col min="5" max="5" width="9.875" style="647" customWidth="1"/>
    <col min="6" max="6" width="13.375" style="449" bestFit="1" customWidth="1"/>
    <col min="7" max="7" width="9.125" style="449" customWidth="1"/>
    <col min="8" max="8" width="9.125" style="485" customWidth="1"/>
    <col min="9" max="9" width="11.375" style="449" customWidth="1"/>
    <col min="10" max="10" width="6.00390625" style="449" customWidth="1"/>
    <col min="11" max="11" width="8.25390625" style="449" customWidth="1"/>
    <col min="12" max="12" width="6.625" style="450" bestFit="1" customWidth="1"/>
    <col min="13" max="13" width="6.625" style="647" customWidth="1"/>
    <col min="14" max="16384" width="9.125" style="647" customWidth="1"/>
  </cols>
  <sheetData>
    <row r="1" spans="1:6" ht="13.5" thickBot="1">
      <c r="A1" s="1010" t="s">
        <v>208</v>
      </c>
      <c r="B1" s="1010"/>
      <c r="C1" s="1010"/>
      <c r="D1" s="1010"/>
      <c r="E1" s="646"/>
      <c r="F1" s="748">
        <v>2012</v>
      </c>
    </row>
    <row r="2" spans="1:5" ht="12.75">
      <c r="A2" s="1013"/>
      <c r="B2" s="1015"/>
      <c r="C2" s="648" t="s">
        <v>132</v>
      </c>
      <c r="D2" s="1068" t="s">
        <v>133</v>
      </c>
      <c r="E2" s="1069"/>
    </row>
    <row r="3" spans="1:5" ht="13.5" thickBot="1">
      <c r="A3" s="1001" t="s">
        <v>130</v>
      </c>
      <c r="B3" s="1003"/>
      <c r="C3" s="649" t="s">
        <v>207</v>
      </c>
      <c r="D3" s="1023">
        <v>2</v>
      </c>
      <c r="E3" s="1024"/>
    </row>
    <row r="4" spans="1:5" ht="19.5" customHeight="1">
      <c r="A4" s="992" t="s">
        <v>248</v>
      </c>
      <c r="B4" s="994"/>
      <c r="C4" s="650">
        <v>805</v>
      </c>
      <c r="D4" s="1025">
        <f>MSMT_novy!D3</f>
        <v>1</v>
      </c>
      <c r="E4" s="1026"/>
    </row>
    <row r="5" spans="1:5" ht="19.5" customHeight="1" thickBot="1">
      <c r="A5" s="982" t="s">
        <v>249</v>
      </c>
      <c r="B5" s="984"/>
      <c r="C5" s="651">
        <v>804</v>
      </c>
      <c r="D5" s="1027">
        <f>MSMT_novy!D4</f>
        <v>7</v>
      </c>
      <c r="E5" s="1028"/>
    </row>
    <row r="8" spans="1:6" ht="13.5" thickBot="1">
      <c r="A8" s="1010" t="s">
        <v>209</v>
      </c>
      <c r="B8" s="1010"/>
      <c r="C8" s="1010"/>
      <c r="D8" s="1010"/>
      <c r="F8" s="652" t="s">
        <v>145</v>
      </c>
    </row>
    <row r="9" spans="1:13" ht="24" customHeight="1">
      <c r="A9" s="1041"/>
      <c r="B9" s="1042"/>
      <c r="C9" s="1043"/>
      <c r="D9" s="653" t="s">
        <v>127</v>
      </c>
      <c r="E9" s="654" t="s">
        <v>128</v>
      </c>
      <c r="F9" s="655" t="s">
        <v>129</v>
      </c>
      <c r="I9" s="656"/>
      <c r="J9" s="656"/>
      <c r="K9" s="656"/>
      <c r="L9" s="656"/>
      <c r="M9" s="656"/>
    </row>
    <row r="10" spans="1:13" ht="13.5" customHeight="1" thickBot="1">
      <c r="A10" s="1001" t="s">
        <v>130</v>
      </c>
      <c r="B10" s="1002"/>
      <c r="C10" s="1024"/>
      <c r="D10" s="649" t="s">
        <v>207</v>
      </c>
      <c r="E10" s="657">
        <v>2</v>
      </c>
      <c r="F10" s="658">
        <v>3</v>
      </c>
      <c r="I10" s="659"/>
      <c r="J10" s="659"/>
      <c r="K10" s="659"/>
      <c r="L10" s="659"/>
      <c r="M10" s="656"/>
    </row>
    <row r="11" spans="1:13" ht="19.5" customHeight="1">
      <c r="A11" s="992" t="s">
        <v>210</v>
      </c>
      <c r="B11" s="993"/>
      <c r="C11" s="1053"/>
      <c r="D11" s="650">
        <v>101</v>
      </c>
      <c r="E11" s="660">
        <f>'TAB III'!G35+'TAB III'!L10+'TAB III'!M34+'TAB III'!N58+'TAB III'!H76</f>
        <v>806216</v>
      </c>
      <c r="F11" s="661">
        <f>'TAB III'!D35+'TAB III'!E35+'TAB III'!K34+'TAB III'!I58+'TAB III'!D76+32</f>
        <v>16297</v>
      </c>
      <c r="H11" s="662"/>
      <c r="I11" s="662"/>
      <c r="J11" s="662"/>
      <c r="K11" s="659"/>
      <c r="L11" s="659"/>
      <c r="M11" s="656"/>
    </row>
    <row r="12" spans="1:13" ht="19.5" customHeight="1">
      <c r="A12" s="981" t="s">
        <v>89</v>
      </c>
      <c r="B12" s="976"/>
      <c r="C12" s="1029"/>
      <c r="D12" s="663">
        <v>107</v>
      </c>
      <c r="E12" s="664">
        <f>'TAB III'!F35+'TAB III'!L34+'TAB III'!M58+'TAB III'!F76</f>
        <v>5328</v>
      </c>
      <c r="F12" s="665" t="s">
        <v>90</v>
      </c>
      <c r="I12" s="659"/>
      <c r="J12" s="659"/>
      <c r="K12" s="659"/>
      <c r="L12" s="659"/>
      <c r="M12" s="656"/>
    </row>
    <row r="13" spans="1:13" ht="19.5" customHeight="1">
      <c r="A13" s="981" t="s">
        <v>211</v>
      </c>
      <c r="B13" s="976"/>
      <c r="C13" s="1029"/>
      <c r="D13" s="663">
        <v>108</v>
      </c>
      <c r="E13" s="664">
        <f>'TAB III'!I58</f>
        <v>1078</v>
      </c>
      <c r="F13" s="665" t="s">
        <v>90</v>
      </c>
      <c r="L13" s="449"/>
      <c r="M13" s="666"/>
    </row>
    <row r="14" spans="1:13" ht="19.5" customHeight="1">
      <c r="A14" s="1037" t="s">
        <v>88</v>
      </c>
      <c r="B14" s="1051" t="s">
        <v>212</v>
      </c>
      <c r="C14" s="976"/>
      <c r="D14" s="663">
        <v>110</v>
      </c>
      <c r="E14" s="664">
        <f>'TAB III'!B58+'TAB III'!E58+'TAB III'!H58</f>
        <v>723</v>
      </c>
      <c r="F14" s="667" t="s">
        <v>90</v>
      </c>
      <c r="H14" s="668"/>
      <c r="I14" s="662"/>
      <c r="J14" s="662"/>
      <c r="K14" s="669"/>
      <c r="L14" s="669"/>
      <c r="M14" s="670"/>
    </row>
    <row r="15" spans="1:13" ht="19.5" customHeight="1">
      <c r="A15" s="1037"/>
      <c r="B15" s="1051" t="s">
        <v>213</v>
      </c>
      <c r="C15" s="976"/>
      <c r="D15" s="663">
        <v>111</v>
      </c>
      <c r="E15" s="664">
        <f>'TAB III'!C58+'TAB III'!F58</f>
        <v>123</v>
      </c>
      <c r="F15" s="667" t="s">
        <v>90</v>
      </c>
      <c r="I15" s="671"/>
      <c r="L15" s="449"/>
      <c r="M15" s="666"/>
    </row>
    <row r="16" spans="1:13" ht="19.5" customHeight="1">
      <c r="A16" s="1037"/>
      <c r="B16" s="1051" t="s">
        <v>188</v>
      </c>
      <c r="C16" s="976"/>
      <c r="D16" s="663">
        <v>112</v>
      </c>
      <c r="E16" s="672">
        <f>'TAB III'!D58+'TAB III'!G58</f>
        <v>232</v>
      </c>
      <c r="F16" s="667" t="s">
        <v>90</v>
      </c>
      <c r="L16" s="449"/>
      <c r="M16" s="666"/>
    </row>
    <row r="17" spans="1:13" ht="19.5" customHeight="1" thickBot="1">
      <c r="A17" s="982" t="s">
        <v>214</v>
      </c>
      <c r="B17" s="983"/>
      <c r="C17" s="1054"/>
      <c r="D17" s="651">
        <v>109</v>
      </c>
      <c r="E17" s="673">
        <f>E13+32</f>
        <v>1110</v>
      </c>
      <c r="F17" s="674" t="s">
        <v>90</v>
      </c>
      <c r="I17" s="671"/>
      <c r="L17" s="449"/>
      <c r="M17" s="666"/>
    </row>
    <row r="20" spans="1:6" ht="13.5" thickBot="1">
      <c r="A20" s="647" t="s">
        <v>215</v>
      </c>
      <c r="F20" s="449" t="s">
        <v>145</v>
      </c>
    </row>
    <row r="21" spans="1:6" ht="26.25" customHeight="1">
      <c r="A21" s="1013"/>
      <c r="B21" s="1014"/>
      <c r="C21" s="1052"/>
      <c r="D21" s="653" t="s">
        <v>127</v>
      </c>
      <c r="E21" s="654" t="s">
        <v>128</v>
      </c>
      <c r="F21" s="675" t="s">
        <v>129</v>
      </c>
    </row>
    <row r="22" spans="1:6" ht="13.5" thickBot="1">
      <c r="A22" s="1016" t="s">
        <v>130</v>
      </c>
      <c r="B22" s="1017"/>
      <c r="C22" s="1036"/>
      <c r="D22" s="649" t="s">
        <v>207</v>
      </c>
      <c r="E22" s="657">
        <v>2</v>
      </c>
      <c r="F22" s="676">
        <v>3</v>
      </c>
    </row>
    <row r="23" spans="1:6" ht="19.5" customHeight="1" thickBot="1">
      <c r="A23" s="1044" t="s">
        <v>189</v>
      </c>
      <c r="B23" s="1045"/>
      <c r="C23" s="1046"/>
      <c r="D23" s="677">
        <v>115</v>
      </c>
      <c r="E23" s="678">
        <f>'TAB III'!F40</f>
        <v>147</v>
      </c>
      <c r="F23" s="679">
        <f>'TAB III'!C40+'TAB III'!D40</f>
        <v>31</v>
      </c>
    </row>
    <row r="26" spans="1:6" ht="13.5" thickBot="1">
      <c r="A26" s="1010" t="s">
        <v>216</v>
      </c>
      <c r="B26" s="1010"/>
      <c r="C26" s="1010"/>
      <c r="E26" s="680"/>
      <c r="F26" s="681" t="s">
        <v>147</v>
      </c>
    </row>
    <row r="27" spans="1:7" ht="24" customHeight="1">
      <c r="A27" s="997"/>
      <c r="B27" s="998"/>
      <c r="C27" s="1047"/>
      <c r="D27" s="653" t="s">
        <v>127</v>
      </c>
      <c r="E27" s="654" t="s">
        <v>136</v>
      </c>
      <c r="F27" s="682" t="s">
        <v>137</v>
      </c>
      <c r="G27" s="683"/>
    </row>
    <row r="28" spans="1:7" ht="13.5" thickBot="1">
      <c r="A28" s="1016" t="s">
        <v>130</v>
      </c>
      <c r="B28" s="1017"/>
      <c r="C28" s="1036"/>
      <c r="D28" s="649" t="s">
        <v>207</v>
      </c>
      <c r="E28" s="657">
        <v>2</v>
      </c>
      <c r="F28" s="684">
        <v>3</v>
      </c>
      <c r="G28" s="685"/>
    </row>
    <row r="29" spans="1:7" ht="19.5" customHeight="1">
      <c r="A29" s="1048" t="s">
        <v>13</v>
      </c>
      <c r="B29" s="1049"/>
      <c r="C29" s="1050"/>
      <c r="D29" s="650">
        <v>501</v>
      </c>
      <c r="E29" s="686">
        <f>'TAB I'!J16</f>
        <v>71.75</v>
      </c>
      <c r="F29" s="687">
        <f>'TAB I'!J16</f>
        <v>71.75</v>
      </c>
      <c r="G29" s="688"/>
    </row>
    <row r="30" spans="1:7" ht="19.5" customHeight="1">
      <c r="A30" s="981" t="s">
        <v>138</v>
      </c>
      <c r="B30" s="941" t="s">
        <v>139</v>
      </c>
      <c r="C30" s="1040"/>
      <c r="D30" s="663">
        <v>502</v>
      </c>
      <c r="E30" s="689">
        <f>'TAB I'!B16+'TAB I'!C16</f>
        <v>35</v>
      </c>
      <c r="F30" s="690">
        <f aca="true" t="shared" si="0" ref="F30:F35">E30</f>
        <v>35</v>
      </c>
      <c r="G30" s="688"/>
    </row>
    <row r="31" spans="1:7" ht="19.5" customHeight="1">
      <c r="A31" s="981"/>
      <c r="B31" s="941" t="s">
        <v>140</v>
      </c>
      <c r="C31" s="1040"/>
      <c r="D31" s="663">
        <v>503</v>
      </c>
      <c r="E31" s="689">
        <f>'TAB I'!B16</f>
        <v>15</v>
      </c>
      <c r="F31" s="690">
        <f t="shared" si="0"/>
        <v>15</v>
      </c>
      <c r="G31" s="688"/>
    </row>
    <row r="32" spans="1:7" ht="19.5" customHeight="1">
      <c r="A32" s="981"/>
      <c r="B32" s="941" t="s">
        <v>217</v>
      </c>
      <c r="C32" s="1040"/>
      <c r="D32" s="663">
        <v>506</v>
      </c>
      <c r="E32" s="689">
        <f>'TAB I'!D16+'TAB I'!E16</f>
        <v>2</v>
      </c>
      <c r="F32" s="690">
        <f t="shared" si="0"/>
        <v>2</v>
      </c>
      <c r="G32" s="688"/>
    </row>
    <row r="33" spans="1:7" ht="19.5" customHeight="1">
      <c r="A33" s="981"/>
      <c r="B33" s="941" t="s">
        <v>140</v>
      </c>
      <c r="C33" s="1040"/>
      <c r="D33" s="663">
        <v>507</v>
      </c>
      <c r="E33" s="689">
        <f>'TAB I'!D16</f>
        <v>1</v>
      </c>
      <c r="F33" s="690">
        <f t="shared" si="0"/>
        <v>1</v>
      </c>
      <c r="G33" s="688"/>
    </row>
    <row r="34" spans="1:7" ht="19.5" customHeight="1">
      <c r="A34" s="981"/>
      <c r="B34" s="941" t="s">
        <v>141</v>
      </c>
      <c r="C34" s="1040"/>
      <c r="D34" s="663">
        <v>504</v>
      </c>
      <c r="E34" s="689">
        <f>'TAB I'!F16+'TAB I'!G16</f>
        <v>32</v>
      </c>
      <c r="F34" s="690">
        <f t="shared" si="0"/>
        <v>32</v>
      </c>
      <c r="G34" s="688"/>
    </row>
    <row r="35" spans="1:7" ht="19.5" customHeight="1" thickBot="1">
      <c r="A35" s="982"/>
      <c r="B35" s="1008" t="s">
        <v>140</v>
      </c>
      <c r="C35" s="1055"/>
      <c r="D35" s="651">
        <v>505</v>
      </c>
      <c r="E35" s="691">
        <f>'TAB I'!F16</f>
        <v>13</v>
      </c>
      <c r="F35" s="692">
        <f t="shared" si="0"/>
        <v>13</v>
      </c>
      <c r="G35" s="688"/>
    </row>
    <row r="36" spans="1:7" ht="19.5" customHeight="1">
      <c r="A36" s="693"/>
      <c r="B36" s="694"/>
      <c r="C36" s="694"/>
      <c r="D36" s="693"/>
      <c r="E36" s="695"/>
      <c r="F36" s="695"/>
      <c r="G36" s="695"/>
    </row>
    <row r="37" spans="1:5" ht="12.75">
      <c r="A37" s="696"/>
      <c r="B37" s="696"/>
      <c r="C37" s="693"/>
      <c r="D37" s="697"/>
      <c r="E37" s="698"/>
    </row>
    <row r="38" spans="1:12" ht="15.75" customHeight="1" thickBot="1">
      <c r="A38" s="1010" t="s">
        <v>131</v>
      </c>
      <c r="B38" s="1010"/>
      <c r="C38" s="1010"/>
      <c r="D38" s="1010" t="s">
        <v>14</v>
      </c>
      <c r="E38" s="1010"/>
      <c r="H38" s="1066"/>
      <c r="I38" s="1067"/>
      <c r="J38" s="1067"/>
      <c r="K38" s="1067"/>
      <c r="L38" s="1067"/>
    </row>
    <row r="39" spans="1:12" ht="12.75">
      <c r="A39" s="1013"/>
      <c r="B39" s="1014"/>
      <c r="C39" s="699" t="s">
        <v>132</v>
      </c>
      <c r="D39" s="700" t="s">
        <v>133</v>
      </c>
      <c r="E39" s="701"/>
      <c r="H39" s="1067"/>
      <c r="I39" s="1067"/>
      <c r="J39" s="1067"/>
      <c r="K39" s="1067"/>
      <c r="L39" s="1067"/>
    </row>
    <row r="40" spans="1:13" ht="13.5" thickBot="1">
      <c r="A40" s="1001" t="s">
        <v>130</v>
      </c>
      <c r="B40" s="1002"/>
      <c r="C40" s="702" t="s">
        <v>207</v>
      </c>
      <c r="D40" s="703">
        <v>2</v>
      </c>
      <c r="E40" s="704"/>
      <c r="H40" s="1067"/>
      <c r="I40" s="1067"/>
      <c r="J40" s="1067"/>
      <c r="K40" s="1067"/>
      <c r="L40" s="1067"/>
      <c r="M40" s="666"/>
    </row>
    <row r="41" spans="1:5" ht="19.5" customHeight="1">
      <c r="A41" s="1076" t="s">
        <v>134</v>
      </c>
      <c r="B41" s="1077"/>
      <c r="C41" s="650">
        <v>201</v>
      </c>
      <c r="D41" s="705">
        <f>'TAB IV'!B32</f>
        <v>26253</v>
      </c>
      <c r="E41" s="706"/>
    </row>
    <row r="42" spans="1:5" ht="19.5" customHeight="1">
      <c r="A42" s="1078" t="s">
        <v>260</v>
      </c>
      <c r="B42" s="1079"/>
      <c r="C42" s="663">
        <v>202</v>
      </c>
      <c r="D42" s="707">
        <f>MSMT_novy!D77</f>
        <v>532</v>
      </c>
      <c r="E42" s="708"/>
    </row>
    <row r="43" spans="1:5" ht="25.5" customHeight="1">
      <c r="A43" s="1078" t="s">
        <v>192</v>
      </c>
      <c r="B43" s="1079"/>
      <c r="C43" s="663">
        <v>203</v>
      </c>
      <c r="D43" s="709" t="s">
        <v>413</v>
      </c>
      <c r="E43" s="710"/>
    </row>
    <row r="44" spans="1:5" ht="19.5" customHeight="1" thickBot="1">
      <c r="A44" s="1056" t="s">
        <v>193</v>
      </c>
      <c r="B44" s="1057"/>
      <c r="C44" s="651">
        <v>204</v>
      </c>
      <c r="D44" s="711" t="s">
        <v>414</v>
      </c>
      <c r="E44" s="710"/>
    </row>
    <row r="45" spans="1:5" ht="12.75">
      <c r="A45" s="712"/>
      <c r="B45" s="1011"/>
      <c r="C45" s="1011"/>
      <c r="D45" s="1011"/>
      <c r="E45" s="1011"/>
    </row>
    <row r="47" spans="1:5" ht="13.5" customHeight="1" thickBot="1">
      <c r="A47" s="1010" t="s">
        <v>135</v>
      </c>
      <c r="B47" s="1010"/>
      <c r="C47" s="1010"/>
      <c r="E47" s="680" t="s">
        <v>14</v>
      </c>
    </row>
    <row r="48" spans="1:5" ht="12.75">
      <c r="A48" s="1064"/>
      <c r="B48" s="1065"/>
      <c r="C48" s="1065"/>
      <c r="D48" s="653" t="s">
        <v>127</v>
      </c>
      <c r="E48" s="713" t="s">
        <v>133</v>
      </c>
    </row>
    <row r="49" spans="1:5" ht="13.5" thickBot="1">
      <c r="A49" s="1058" t="s">
        <v>130</v>
      </c>
      <c r="B49" s="1059"/>
      <c r="C49" s="1059"/>
      <c r="D49" s="649" t="s">
        <v>207</v>
      </c>
      <c r="E49" s="676">
        <v>2</v>
      </c>
    </row>
    <row r="50" spans="1:5" ht="18" customHeight="1">
      <c r="A50" s="992" t="s">
        <v>221</v>
      </c>
      <c r="B50" s="993"/>
      <c r="C50" s="994"/>
      <c r="D50" s="650">
        <v>301</v>
      </c>
      <c r="E50" s="714">
        <f>E51+E52</f>
        <v>240363</v>
      </c>
    </row>
    <row r="51" spans="1:5" ht="18" customHeight="1">
      <c r="A51" s="1037" t="s">
        <v>88</v>
      </c>
      <c r="B51" s="976" t="s">
        <v>218</v>
      </c>
      <c r="C51" s="977"/>
      <c r="D51" s="663">
        <v>302</v>
      </c>
      <c r="E51" s="715">
        <f>'TAB IV'!B53</f>
        <v>146869</v>
      </c>
    </row>
    <row r="52" spans="1:5" ht="18" customHeight="1">
      <c r="A52" s="1037"/>
      <c r="B52" s="976" t="s">
        <v>219</v>
      </c>
      <c r="C52" s="977"/>
      <c r="D52" s="663">
        <v>303</v>
      </c>
      <c r="E52" s="715">
        <f>'TAB IV'!C53</f>
        <v>93494</v>
      </c>
    </row>
    <row r="53" spans="1:8" ht="18" customHeight="1">
      <c r="A53" s="981" t="s">
        <v>220</v>
      </c>
      <c r="B53" s="976"/>
      <c r="C53" s="977"/>
      <c r="D53" s="663">
        <v>311</v>
      </c>
      <c r="E53" s="715">
        <f>'TAB IV'!D15+'TAB IV'!E15</f>
        <v>3066</v>
      </c>
      <c r="H53" s="449"/>
    </row>
    <row r="54" spans="1:8" ht="18" customHeight="1">
      <c r="A54" s="1037" t="s">
        <v>88</v>
      </c>
      <c r="B54" s="976" t="s">
        <v>222</v>
      </c>
      <c r="C54" s="977"/>
      <c r="D54" s="663">
        <v>312</v>
      </c>
      <c r="E54" s="715">
        <f>'TAB IV'!D15</f>
        <v>659</v>
      </c>
      <c r="H54" s="449"/>
    </row>
    <row r="55" spans="1:8" ht="18" customHeight="1">
      <c r="A55" s="1037"/>
      <c r="B55" s="1035" t="s">
        <v>138</v>
      </c>
      <c r="C55" s="716" t="s">
        <v>223</v>
      </c>
      <c r="D55" s="717">
        <v>313</v>
      </c>
      <c r="E55" s="715">
        <f>MSMT_novy!E87</f>
        <v>164</v>
      </c>
      <c r="H55" s="449"/>
    </row>
    <row r="56" spans="1:8" ht="18" customHeight="1">
      <c r="A56" s="1037"/>
      <c r="B56" s="1035"/>
      <c r="C56" s="716" t="s">
        <v>224</v>
      </c>
      <c r="D56" s="717">
        <v>314</v>
      </c>
      <c r="E56" s="715">
        <f>MSMT_novy!E88</f>
        <v>391</v>
      </c>
      <c r="H56" s="449"/>
    </row>
    <row r="57" spans="1:8" ht="18" customHeight="1">
      <c r="A57" s="1037"/>
      <c r="B57" s="1035"/>
      <c r="C57" s="716" t="s">
        <v>225</v>
      </c>
      <c r="D57" s="717">
        <v>315</v>
      </c>
      <c r="E57" s="715">
        <f>MSMT_novy!E89</f>
        <v>0</v>
      </c>
      <c r="H57" s="449"/>
    </row>
    <row r="58" spans="1:8" ht="18" customHeight="1">
      <c r="A58" s="1037"/>
      <c r="B58" s="976" t="s">
        <v>226</v>
      </c>
      <c r="C58" s="977"/>
      <c r="D58" s="718">
        <v>316</v>
      </c>
      <c r="E58" s="715">
        <f>MSMT_novy!E90</f>
        <v>2407</v>
      </c>
      <c r="H58" s="449"/>
    </row>
    <row r="59" spans="1:8" ht="18" customHeight="1">
      <c r="A59" s="1037"/>
      <c r="B59" s="1035" t="s">
        <v>138</v>
      </c>
      <c r="C59" s="716" t="s">
        <v>223</v>
      </c>
      <c r="D59" s="718">
        <v>317</v>
      </c>
      <c r="E59" s="715">
        <f>MSMT_novy!E91</f>
        <v>727</v>
      </c>
      <c r="H59" s="449"/>
    </row>
    <row r="60" spans="1:5" ht="18" customHeight="1">
      <c r="A60" s="1037"/>
      <c r="B60" s="1035"/>
      <c r="C60" s="716" t="s">
        <v>224</v>
      </c>
      <c r="D60" s="718">
        <v>318</v>
      </c>
      <c r="E60" s="715">
        <f>MSMT_novy!E92</f>
        <v>977</v>
      </c>
    </row>
    <row r="61" spans="1:8" ht="18" customHeight="1">
      <c r="A61" s="1037"/>
      <c r="B61" s="1035"/>
      <c r="C61" s="716" t="s">
        <v>225</v>
      </c>
      <c r="D61" s="718">
        <v>319</v>
      </c>
      <c r="E61" s="715">
        <f>MSMT_novy!E93</f>
        <v>6</v>
      </c>
      <c r="H61" s="449"/>
    </row>
    <row r="62" spans="1:8" ht="18" customHeight="1">
      <c r="A62" s="981" t="s">
        <v>227</v>
      </c>
      <c r="B62" s="976"/>
      <c r="C62" s="977"/>
      <c r="D62" s="718">
        <v>320</v>
      </c>
      <c r="E62" s="715">
        <f>'TAB IV'!F15</f>
        <v>714</v>
      </c>
      <c r="H62" s="449"/>
    </row>
    <row r="63" spans="1:8" ht="18" customHeight="1">
      <c r="A63" s="1037" t="s">
        <v>88</v>
      </c>
      <c r="B63" s="976" t="s">
        <v>222</v>
      </c>
      <c r="C63" s="977"/>
      <c r="D63" s="663">
        <v>321</v>
      </c>
      <c r="E63" s="715">
        <f>MSMT_novy!E95</f>
        <v>6</v>
      </c>
      <c r="H63" s="449"/>
    </row>
    <row r="64" spans="1:8" ht="18" customHeight="1">
      <c r="A64" s="1037"/>
      <c r="B64" s="1035" t="s">
        <v>138</v>
      </c>
      <c r="C64" s="716" t="s">
        <v>223</v>
      </c>
      <c r="D64" s="717">
        <v>322</v>
      </c>
      <c r="E64" s="715">
        <f>MSMT_novy!E96</f>
        <v>0</v>
      </c>
      <c r="H64" s="449"/>
    </row>
    <row r="65" spans="1:8" ht="18" customHeight="1">
      <c r="A65" s="1037"/>
      <c r="B65" s="1035"/>
      <c r="C65" s="716" t="s">
        <v>224</v>
      </c>
      <c r="D65" s="717">
        <v>323</v>
      </c>
      <c r="E65" s="715">
        <f>MSMT_novy!E97</f>
        <v>6</v>
      </c>
      <c r="H65" s="449"/>
    </row>
    <row r="66" spans="1:8" ht="18" customHeight="1">
      <c r="A66" s="1037"/>
      <c r="B66" s="1035"/>
      <c r="C66" s="716" t="s">
        <v>225</v>
      </c>
      <c r="D66" s="717">
        <v>324</v>
      </c>
      <c r="E66" s="715">
        <f>MSMT_novy!E98</f>
        <v>0</v>
      </c>
      <c r="H66" s="449"/>
    </row>
    <row r="67" spans="1:8" ht="18" customHeight="1">
      <c r="A67" s="1037"/>
      <c r="B67" s="976" t="s">
        <v>226</v>
      </c>
      <c r="C67" s="977"/>
      <c r="D67" s="718">
        <v>325</v>
      </c>
      <c r="E67" s="715">
        <f>MSMT_novy!E99</f>
        <v>145</v>
      </c>
      <c r="H67" s="449"/>
    </row>
    <row r="68" spans="1:5" ht="18" customHeight="1">
      <c r="A68" s="1037"/>
      <c r="B68" s="1035" t="s">
        <v>138</v>
      </c>
      <c r="C68" s="716" t="s">
        <v>223</v>
      </c>
      <c r="D68" s="718">
        <v>326</v>
      </c>
      <c r="E68" s="715">
        <f>MSMT_novy!E100</f>
        <v>8</v>
      </c>
    </row>
    <row r="69" spans="1:5" ht="18" customHeight="1">
      <c r="A69" s="1037"/>
      <c r="B69" s="1035"/>
      <c r="C69" s="716" t="s">
        <v>224</v>
      </c>
      <c r="D69" s="718">
        <v>327</v>
      </c>
      <c r="E69" s="715">
        <f>MSMT_novy!E101</f>
        <v>55</v>
      </c>
    </row>
    <row r="70" spans="1:5" ht="18" customHeight="1" thickBot="1">
      <c r="A70" s="1038"/>
      <c r="B70" s="1039"/>
      <c r="C70" s="719" t="s">
        <v>225</v>
      </c>
      <c r="D70" s="720">
        <v>328</v>
      </c>
      <c r="E70" s="721">
        <f>MSMT_novy!E102</f>
        <v>82</v>
      </c>
    </row>
    <row r="71" spans="1:5" ht="12.75">
      <c r="A71" s="722"/>
      <c r="B71" s="723"/>
      <c r="C71" s="724"/>
      <c r="D71" s="693"/>
      <c r="E71" s="725"/>
    </row>
    <row r="73" spans="1:5" ht="18.75" customHeight="1" thickBot="1">
      <c r="A73" s="1010" t="s">
        <v>228</v>
      </c>
      <c r="B73" s="1010"/>
      <c r="E73" s="726" t="s">
        <v>14</v>
      </c>
    </row>
    <row r="74" spans="1:5" ht="12.75">
      <c r="A74" s="1061"/>
      <c r="B74" s="1062"/>
      <c r="C74" s="1063"/>
      <c r="D74" s="648" t="s">
        <v>127</v>
      </c>
      <c r="E74" s="675" t="s">
        <v>133</v>
      </c>
    </row>
    <row r="75" spans="1:15" ht="13.5" thickBot="1">
      <c r="A75" s="1058" t="s">
        <v>130</v>
      </c>
      <c r="B75" s="1059"/>
      <c r="C75" s="1060"/>
      <c r="D75" s="649" t="s">
        <v>207</v>
      </c>
      <c r="E75" s="676">
        <v>2</v>
      </c>
      <c r="M75" s="449"/>
      <c r="N75" s="449"/>
      <c r="O75" s="449"/>
    </row>
    <row r="76" spans="1:5" ht="19.5" customHeight="1">
      <c r="A76" s="992" t="s">
        <v>229</v>
      </c>
      <c r="B76" s="993"/>
      <c r="C76" s="1053"/>
      <c r="D76" s="650">
        <v>410</v>
      </c>
      <c r="E76" s="727">
        <f>'TAB IV'!H54</f>
        <v>470353</v>
      </c>
    </row>
    <row r="77" spans="1:5" ht="19.5" customHeight="1">
      <c r="A77" s="1037" t="s">
        <v>88</v>
      </c>
      <c r="B77" s="989" t="s">
        <v>230</v>
      </c>
      <c r="C77" s="1012"/>
      <c r="D77" s="663">
        <v>411</v>
      </c>
      <c r="E77" s="728">
        <f>MSMT_novy!D108</f>
        <v>336209</v>
      </c>
    </row>
    <row r="78" spans="1:5" ht="19.5" customHeight="1">
      <c r="A78" s="1037"/>
      <c r="B78" s="989" t="s">
        <v>231</v>
      </c>
      <c r="C78" s="1012"/>
      <c r="D78" s="663">
        <v>412</v>
      </c>
      <c r="E78" s="728">
        <f>MSMT_novy!D109</f>
        <v>0</v>
      </c>
    </row>
    <row r="79" spans="1:12" ht="19.5" customHeight="1">
      <c r="A79" s="1037"/>
      <c r="B79" s="989" t="s">
        <v>232</v>
      </c>
      <c r="C79" s="1012"/>
      <c r="D79" s="663">
        <v>413</v>
      </c>
      <c r="E79" s="728">
        <f>MSMT_novy!D110</f>
        <v>134144</v>
      </c>
      <c r="L79" s="671"/>
    </row>
    <row r="80" spans="1:5" ht="19.5" customHeight="1" thickBot="1">
      <c r="A80" s="1038"/>
      <c r="B80" s="1033" t="s">
        <v>233</v>
      </c>
      <c r="C80" s="1034"/>
      <c r="D80" s="651">
        <v>414</v>
      </c>
      <c r="E80" s="729">
        <f>MSMT_novy!D111</f>
        <v>0</v>
      </c>
    </row>
    <row r="83" spans="1:4" ht="13.5" customHeight="1" thickBot="1">
      <c r="A83" s="1010" t="s">
        <v>234</v>
      </c>
      <c r="B83" s="1010"/>
      <c r="C83" s="1010"/>
      <c r="D83" s="1010"/>
    </row>
    <row r="84" spans="1:5" ht="12.75">
      <c r="A84" s="997"/>
      <c r="B84" s="998"/>
      <c r="C84" s="999"/>
      <c r="D84" s="648" t="s">
        <v>127</v>
      </c>
      <c r="E84" s="675" t="s">
        <v>133</v>
      </c>
    </row>
    <row r="85" spans="1:13" ht="12" customHeight="1" thickBot="1">
      <c r="A85" s="1016" t="s">
        <v>130</v>
      </c>
      <c r="B85" s="1017"/>
      <c r="C85" s="1018"/>
      <c r="D85" s="649" t="s">
        <v>207</v>
      </c>
      <c r="E85" s="676">
        <v>2</v>
      </c>
      <c r="M85" s="485"/>
    </row>
    <row r="86" spans="1:13" ht="19.5" customHeight="1">
      <c r="A86" s="992" t="s">
        <v>235</v>
      </c>
      <c r="B86" s="993"/>
      <c r="C86" s="994"/>
      <c r="D86" s="650">
        <v>415</v>
      </c>
      <c r="E86" s="727">
        <f>MSMT_novy!C119</f>
        <v>336</v>
      </c>
      <c r="L86" s="449"/>
      <c r="M86" s="485"/>
    </row>
    <row r="87" spans="1:13" ht="19.5" customHeight="1">
      <c r="A87" s="981" t="s">
        <v>236</v>
      </c>
      <c r="B87" s="976"/>
      <c r="C87" s="977"/>
      <c r="D87" s="663">
        <v>416</v>
      </c>
      <c r="E87" s="728">
        <f>MSMT_novy!D119</f>
        <v>2672</v>
      </c>
      <c r="L87" s="449"/>
      <c r="M87" s="485"/>
    </row>
    <row r="88" spans="1:12" ht="19.5" customHeight="1">
      <c r="A88" s="981" t="s">
        <v>282</v>
      </c>
      <c r="B88" s="976"/>
      <c r="C88" s="977"/>
      <c r="D88" s="663">
        <v>417</v>
      </c>
      <c r="E88" s="728">
        <f>'TAB IV'!B15+'TAB IV'!C15</f>
        <v>2733</v>
      </c>
      <c r="L88" s="449"/>
    </row>
    <row r="89" spans="1:12" ht="19.5" customHeight="1">
      <c r="A89" s="981" t="s">
        <v>237</v>
      </c>
      <c r="B89" s="976"/>
      <c r="C89" s="977"/>
      <c r="D89" s="663">
        <v>418</v>
      </c>
      <c r="E89" s="728">
        <f>MSMT_novy!D120</f>
        <v>508</v>
      </c>
      <c r="L89" s="449"/>
    </row>
    <row r="90" spans="1:12" ht="19.5" customHeight="1" thickBot="1">
      <c r="A90" s="982" t="s">
        <v>238</v>
      </c>
      <c r="B90" s="983"/>
      <c r="C90" s="984"/>
      <c r="D90" s="651">
        <v>419</v>
      </c>
      <c r="E90" s="729">
        <f>MSMT_novy!C120</f>
        <v>144</v>
      </c>
      <c r="L90" s="449"/>
    </row>
    <row r="91" ht="19.5" customHeight="1" thickBot="1">
      <c r="A91" s="647" t="s">
        <v>239</v>
      </c>
    </row>
    <row r="92" spans="1:8" ht="27.75" customHeight="1">
      <c r="A92" s="1013"/>
      <c r="B92" s="1014"/>
      <c r="C92" s="1015"/>
      <c r="D92" s="653" t="s">
        <v>127</v>
      </c>
      <c r="E92" s="971" t="s">
        <v>240</v>
      </c>
      <c r="F92" s="1000"/>
      <c r="G92" s="1000" t="s">
        <v>241</v>
      </c>
      <c r="H92" s="1070"/>
    </row>
    <row r="93" spans="1:8" ht="19.5" customHeight="1" thickBot="1">
      <c r="A93" s="1016" t="s">
        <v>130</v>
      </c>
      <c r="B93" s="1017"/>
      <c r="C93" s="1018"/>
      <c r="D93" s="649" t="s">
        <v>207</v>
      </c>
      <c r="E93" s="969">
        <v>3</v>
      </c>
      <c r="F93" s="1004">
        <v>3</v>
      </c>
      <c r="G93" s="1004">
        <v>4</v>
      </c>
      <c r="H93" s="1071"/>
    </row>
    <row r="94" spans="1:8" ht="25.5" customHeight="1">
      <c r="A94" s="1085" t="s">
        <v>242</v>
      </c>
      <c r="B94" s="1086"/>
      <c r="C94" s="1087"/>
      <c r="D94" s="650">
        <v>614</v>
      </c>
      <c r="E94" s="1074">
        <v>6</v>
      </c>
      <c r="F94" s="1075"/>
      <c r="G94" s="1072">
        <f>MSMT_novy!E53</f>
        <v>5</v>
      </c>
      <c r="H94" s="1073"/>
    </row>
    <row r="95" spans="1:8" ht="28.5" customHeight="1" thickBot="1">
      <c r="A95" s="1056" t="s">
        <v>205</v>
      </c>
      <c r="B95" s="1088"/>
      <c r="C95" s="1057"/>
      <c r="D95" s="651">
        <v>615</v>
      </c>
      <c r="E95" s="1082">
        <v>74</v>
      </c>
      <c r="F95" s="1083"/>
      <c r="G95" s="1084">
        <f>MSMT_novy!E54</f>
        <v>50</v>
      </c>
      <c r="H95" s="1071"/>
    </row>
    <row r="98" spans="1:6" ht="13.5" customHeight="1" thickBot="1">
      <c r="A98" s="1010" t="s">
        <v>243</v>
      </c>
      <c r="B98" s="1010"/>
      <c r="C98" s="1010"/>
      <c r="D98" s="1010"/>
      <c r="E98" s="1010"/>
      <c r="F98" s="730"/>
    </row>
    <row r="99" spans="1:10" ht="29.25" customHeight="1">
      <c r="A99" s="997"/>
      <c r="B99" s="998"/>
      <c r="C99" s="1047"/>
      <c r="D99" s="648" t="s">
        <v>127</v>
      </c>
      <c r="E99" s="971" t="s">
        <v>240</v>
      </c>
      <c r="F99" s="1000"/>
      <c r="G99" s="1000" t="s">
        <v>241</v>
      </c>
      <c r="H99" s="974"/>
      <c r="I99" s="731" t="s">
        <v>13</v>
      </c>
      <c r="J99" s="693"/>
    </row>
    <row r="100" spans="1:13" ht="13.5" thickBot="1">
      <c r="A100" s="1001" t="s">
        <v>130</v>
      </c>
      <c r="B100" s="1002"/>
      <c r="C100" s="1024"/>
      <c r="D100" s="649" t="s">
        <v>207</v>
      </c>
      <c r="E100" s="969">
        <v>3</v>
      </c>
      <c r="F100" s="1004">
        <v>3</v>
      </c>
      <c r="G100" s="1004">
        <v>4</v>
      </c>
      <c r="H100" s="966"/>
      <c r="I100" s="732">
        <v>2</v>
      </c>
      <c r="K100" s="671"/>
      <c r="M100" s="450"/>
    </row>
    <row r="101" spans="1:17" ht="19.5" customHeight="1">
      <c r="A101" s="992" t="s">
        <v>142</v>
      </c>
      <c r="B101" s="993"/>
      <c r="C101" s="1053"/>
      <c r="D101" s="650">
        <v>601</v>
      </c>
      <c r="E101" s="995">
        <f>'TAB IV'!H14</f>
        <v>415</v>
      </c>
      <c r="F101" s="996"/>
      <c r="G101" s="1080">
        <f>'TAB IV'!H6+'TAB IV'!H7+'TAB IV'!H8+'TAB IV'!H9+'TAB IV'!H10+'TAB IV'!H11+'TAB IV'!H12+'TAB IV'!H13</f>
        <v>447</v>
      </c>
      <c r="H101" s="1081"/>
      <c r="I101" s="733">
        <f>SUM(E101:H101)</f>
        <v>862</v>
      </c>
      <c r="J101" s="734"/>
      <c r="K101" s="734"/>
      <c r="L101" s="734"/>
      <c r="M101" s="735"/>
      <c r="N101" s="735"/>
      <c r="O101" s="735"/>
      <c r="P101" s="735"/>
      <c r="Q101" s="735"/>
    </row>
    <row r="102" spans="1:17" ht="19.5" customHeight="1">
      <c r="A102" s="981" t="s">
        <v>138</v>
      </c>
      <c r="B102" s="976" t="s">
        <v>244</v>
      </c>
      <c r="C102" s="1029"/>
      <c r="D102" s="663">
        <v>606</v>
      </c>
      <c r="E102" s="973">
        <f>MSMT_novy!C59</f>
        <v>74</v>
      </c>
      <c r="F102" s="980"/>
      <c r="G102" s="980">
        <f>MSMT_novy!D59</f>
        <v>55</v>
      </c>
      <c r="H102" s="964"/>
      <c r="I102" s="733">
        <f aca="true" t="shared" si="1" ref="I102:I107">SUM(E102:H102)</f>
        <v>129</v>
      </c>
      <c r="J102" s="734"/>
      <c r="K102" s="734"/>
      <c r="L102" s="734"/>
      <c r="M102" s="735"/>
      <c r="N102" s="735"/>
      <c r="O102" s="735"/>
      <c r="P102" s="735"/>
      <c r="Q102" s="735"/>
    </row>
    <row r="103" spans="1:17" ht="19.5" customHeight="1">
      <c r="A103" s="981"/>
      <c r="B103" s="976" t="s">
        <v>245</v>
      </c>
      <c r="C103" s="1029"/>
      <c r="D103" s="663">
        <v>607</v>
      </c>
      <c r="E103" s="973">
        <f>MSMT_novy!C60</f>
        <v>415</v>
      </c>
      <c r="F103" s="980"/>
      <c r="G103" s="980">
        <f>MSMT_novy!D60</f>
        <v>281</v>
      </c>
      <c r="H103" s="964"/>
      <c r="I103" s="733">
        <f t="shared" si="1"/>
        <v>696</v>
      </c>
      <c r="J103" s="734"/>
      <c r="K103" s="734"/>
      <c r="L103" s="734"/>
      <c r="M103" s="735"/>
      <c r="N103" s="735"/>
      <c r="O103" s="735"/>
      <c r="P103" s="735"/>
      <c r="Q103" s="735"/>
    </row>
    <row r="104" spans="1:17" ht="19.5" customHeight="1">
      <c r="A104" s="988" t="s">
        <v>191</v>
      </c>
      <c r="B104" s="989"/>
      <c r="C104" s="1012"/>
      <c r="D104" s="663">
        <v>608</v>
      </c>
      <c r="E104" s="973">
        <f>E105+E106</f>
        <v>34</v>
      </c>
      <c r="F104" s="980"/>
      <c r="G104" s="980">
        <f>G105+G106</f>
        <v>169</v>
      </c>
      <c r="H104" s="964"/>
      <c r="I104" s="733">
        <f t="shared" si="1"/>
        <v>203</v>
      </c>
      <c r="J104" s="734"/>
      <c r="K104" s="734"/>
      <c r="L104" s="734"/>
      <c r="M104" s="735"/>
      <c r="N104" s="735"/>
      <c r="O104" s="735"/>
      <c r="P104" s="735"/>
      <c r="Q104" s="735"/>
    </row>
    <row r="105" spans="1:17" ht="19.5" customHeight="1">
      <c r="A105" s="981" t="s">
        <v>138</v>
      </c>
      <c r="B105" s="976" t="s">
        <v>246</v>
      </c>
      <c r="C105" s="1029"/>
      <c r="D105" s="736">
        <v>609</v>
      </c>
      <c r="E105" s="973">
        <f>MSMT_novy!C62</f>
        <v>0</v>
      </c>
      <c r="F105" s="980"/>
      <c r="G105" s="980">
        <f>MSMT_novy!D62</f>
        <v>0</v>
      </c>
      <c r="H105" s="964"/>
      <c r="I105" s="733">
        <f t="shared" si="1"/>
        <v>0</v>
      </c>
      <c r="J105" s="734"/>
      <c r="K105" s="734"/>
      <c r="L105" s="734"/>
      <c r="M105" s="735"/>
      <c r="N105" s="735"/>
      <c r="O105" s="735"/>
      <c r="P105" s="735"/>
      <c r="Q105" s="735"/>
    </row>
    <row r="106" spans="1:17" ht="19.5" customHeight="1">
      <c r="A106" s="981"/>
      <c r="B106" s="976" t="s">
        <v>202</v>
      </c>
      <c r="C106" s="1029"/>
      <c r="D106" s="736">
        <v>610</v>
      </c>
      <c r="E106" s="973">
        <f>MSMT_novy!C63</f>
        <v>34</v>
      </c>
      <c r="F106" s="980"/>
      <c r="G106" s="980">
        <f>MSMT_novy!D63</f>
        <v>169</v>
      </c>
      <c r="H106" s="964"/>
      <c r="I106" s="733">
        <f t="shared" si="1"/>
        <v>203</v>
      </c>
      <c r="J106" s="734"/>
      <c r="K106" s="734"/>
      <c r="L106" s="734"/>
      <c r="M106" s="735"/>
      <c r="N106" s="735"/>
      <c r="O106" s="735"/>
      <c r="P106" s="735"/>
      <c r="Q106" s="735"/>
    </row>
    <row r="107" spans="1:17" ht="19.5" customHeight="1">
      <c r="A107" s="988" t="s">
        <v>143</v>
      </c>
      <c r="B107" s="989"/>
      <c r="C107" s="1012"/>
      <c r="D107" s="736">
        <v>604</v>
      </c>
      <c r="E107" s="1030">
        <f>MSMT_novy!C64</f>
        <v>118012</v>
      </c>
      <c r="F107" s="980"/>
      <c r="G107" s="1031">
        <f>MSMT_novy!D64</f>
        <v>94509</v>
      </c>
      <c r="H107" s="964"/>
      <c r="I107" s="733">
        <f t="shared" si="1"/>
        <v>212521</v>
      </c>
      <c r="J107" s="734"/>
      <c r="K107" s="734"/>
      <c r="L107" s="734"/>
      <c r="M107" s="735"/>
      <c r="N107" s="735"/>
      <c r="O107" s="735"/>
      <c r="P107" s="735"/>
      <c r="Q107" s="735"/>
    </row>
    <row r="108" spans="1:17" ht="19.5" customHeight="1" thickBot="1">
      <c r="A108" s="1032" t="s">
        <v>247</v>
      </c>
      <c r="B108" s="1033"/>
      <c r="C108" s="1034"/>
      <c r="D108" s="737">
        <v>602</v>
      </c>
      <c r="E108" s="985" t="s">
        <v>90</v>
      </c>
      <c r="F108" s="986"/>
      <c r="G108" s="986" t="s">
        <v>90</v>
      </c>
      <c r="H108" s="987"/>
      <c r="I108" s="738">
        <f>'TAB II.'!J17+'TAB II.'!E36+'TAB II.'!K33+'TAB II.'!J19</f>
        <v>20241253.8</v>
      </c>
      <c r="J108" s="734"/>
      <c r="K108" s="734"/>
      <c r="L108" s="734"/>
      <c r="M108" s="735"/>
      <c r="N108" s="735"/>
      <c r="O108" s="735"/>
      <c r="P108" s="735"/>
      <c r="Q108" s="735"/>
    </row>
    <row r="109" spans="1:9" ht="12.75">
      <c r="A109" s="739"/>
      <c r="B109" s="739"/>
      <c r="C109" s="696"/>
      <c r="D109" s="722"/>
      <c r="E109" s="740"/>
      <c r="F109" s="741"/>
      <c r="G109" s="742"/>
      <c r="H109" s="743"/>
      <c r="I109" s="742"/>
    </row>
    <row r="110" spans="1:6" ht="12.75">
      <c r="A110" s="712"/>
      <c r="B110" s="1022"/>
      <c r="C110" s="1022"/>
      <c r="D110" s="1022"/>
      <c r="E110" s="1022"/>
      <c r="F110" s="1022"/>
    </row>
    <row r="111" spans="1:6" ht="13.5" thickBot="1">
      <c r="A111" s="1010" t="s">
        <v>250</v>
      </c>
      <c r="B111" s="1010"/>
      <c r="C111" s="1010"/>
      <c r="D111" s="1010"/>
      <c r="E111" s="646"/>
      <c r="F111" s="744"/>
    </row>
    <row r="112" spans="1:9" ht="29.25" customHeight="1">
      <c r="A112" s="1013"/>
      <c r="B112" s="1014"/>
      <c r="C112" s="1015"/>
      <c r="D112" s="648" t="s">
        <v>132</v>
      </c>
      <c r="E112" s="971" t="s">
        <v>240</v>
      </c>
      <c r="F112" s="1000"/>
      <c r="G112" s="1000" t="s">
        <v>241</v>
      </c>
      <c r="H112" s="974"/>
      <c r="I112" s="731" t="s">
        <v>13</v>
      </c>
    </row>
    <row r="113" spans="1:13" ht="13.5" thickBot="1">
      <c r="A113" s="1016" t="s">
        <v>130</v>
      </c>
      <c r="B113" s="1017"/>
      <c r="C113" s="1018"/>
      <c r="D113" s="649" t="s">
        <v>207</v>
      </c>
      <c r="E113" s="968">
        <v>3</v>
      </c>
      <c r="F113" s="969"/>
      <c r="G113" s="966">
        <v>4</v>
      </c>
      <c r="H113" s="967"/>
      <c r="I113" s="732">
        <v>2</v>
      </c>
      <c r="K113" s="671"/>
      <c r="M113" s="450"/>
    </row>
    <row r="114" spans="1:9" ht="19.5" customHeight="1">
      <c r="A114" s="1019" t="s">
        <v>203</v>
      </c>
      <c r="B114" s="1020"/>
      <c r="C114" s="1021"/>
      <c r="D114" s="650">
        <v>611</v>
      </c>
      <c r="E114" s="970">
        <f>MSMT_novy!C68</f>
        <v>0</v>
      </c>
      <c r="F114" s="971"/>
      <c r="G114" s="974">
        <f>MSMT_novy!D68</f>
        <v>1</v>
      </c>
      <c r="H114" s="975"/>
      <c r="I114" s="745">
        <f>E114+G114</f>
        <v>1</v>
      </c>
    </row>
    <row r="115" spans="1:13" ht="19.5" customHeight="1">
      <c r="A115" s="1005" t="s">
        <v>204</v>
      </c>
      <c r="B115" s="941"/>
      <c r="C115" s="1006"/>
      <c r="D115" s="663">
        <v>612</v>
      </c>
      <c r="E115" s="972">
        <f>MSMT_novy!C69</f>
        <v>1</v>
      </c>
      <c r="F115" s="973"/>
      <c r="G115" s="964">
        <f>MSMT_novy!D69</f>
        <v>6</v>
      </c>
      <c r="H115" s="965"/>
      <c r="I115" s="745">
        <f>E115+G115</f>
        <v>7</v>
      </c>
      <c r="L115" s="449"/>
      <c r="M115" s="671"/>
    </row>
    <row r="116" spans="1:13" ht="19.5" customHeight="1">
      <c r="A116" s="1005" t="s">
        <v>251</v>
      </c>
      <c r="B116" s="941"/>
      <c r="C116" s="1006"/>
      <c r="D116" s="663">
        <v>613</v>
      </c>
      <c r="E116" s="972">
        <f>MSMT_novy!C70</f>
        <v>0</v>
      </c>
      <c r="F116" s="973"/>
      <c r="G116" s="964">
        <f>MSMT_novy!D70</f>
        <v>0</v>
      </c>
      <c r="H116" s="965"/>
      <c r="I116" s="745">
        <f>E116+G116</f>
        <v>0</v>
      </c>
      <c r="L116" s="449"/>
      <c r="M116" s="671"/>
    </row>
    <row r="117" spans="1:13" ht="19.5" customHeight="1" thickBot="1">
      <c r="A117" s="1007" t="s">
        <v>252</v>
      </c>
      <c r="B117" s="1008"/>
      <c r="C117" s="1009"/>
      <c r="D117" s="651">
        <v>614</v>
      </c>
      <c r="E117" s="968">
        <f>MSMT_novy!C71</f>
        <v>6</v>
      </c>
      <c r="F117" s="969"/>
      <c r="G117" s="966">
        <f>MSMT_novy!D71</f>
        <v>12</v>
      </c>
      <c r="H117" s="967"/>
      <c r="I117" s="746">
        <f>E117+G117</f>
        <v>18</v>
      </c>
      <c r="L117" s="449"/>
      <c r="M117" s="671"/>
    </row>
    <row r="118" spans="1:5" ht="12.75">
      <c r="A118" s="712"/>
      <c r="B118" s="1011"/>
      <c r="C118" s="1011"/>
      <c r="D118" s="1011"/>
      <c r="E118" s="1011"/>
    </row>
    <row r="120" spans="1:6" ht="13.5" thickBot="1">
      <c r="A120" s="1010" t="s">
        <v>253</v>
      </c>
      <c r="B120" s="1010"/>
      <c r="C120" s="1010"/>
      <c r="D120" s="1010"/>
      <c r="E120" s="1010"/>
      <c r="F120" s="730"/>
    </row>
    <row r="121" spans="1:9" ht="42.75" customHeight="1">
      <c r="A121" s="997"/>
      <c r="B121" s="998"/>
      <c r="C121" s="999"/>
      <c r="D121" s="648" t="s">
        <v>127</v>
      </c>
      <c r="E121" s="971" t="s">
        <v>255</v>
      </c>
      <c r="F121" s="1000"/>
      <c r="G121" s="1000" t="s">
        <v>190</v>
      </c>
      <c r="H121" s="974"/>
      <c r="I121" s="731" t="s">
        <v>13</v>
      </c>
    </row>
    <row r="122" spans="1:9" ht="13.5" thickBot="1">
      <c r="A122" s="1001" t="s">
        <v>130</v>
      </c>
      <c r="B122" s="1002"/>
      <c r="C122" s="1003"/>
      <c r="D122" s="649" t="s">
        <v>207</v>
      </c>
      <c r="E122" s="969">
        <v>3</v>
      </c>
      <c r="F122" s="1004">
        <v>3</v>
      </c>
      <c r="G122" s="1004">
        <v>4</v>
      </c>
      <c r="H122" s="966"/>
      <c r="I122" s="732">
        <v>2</v>
      </c>
    </row>
    <row r="123" spans="1:9" ht="19.5" customHeight="1">
      <c r="A123" s="992" t="s">
        <v>254</v>
      </c>
      <c r="B123" s="993"/>
      <c r="C123" s="994"/>
      <c r="D123" s="650">
        <v>712</v>
      </c>
      <c r="E123" s="970">
        <f>E124+E125+E126</f>
        <v>0</v>
      </c>
      <c r="F123" s="971"/>
      <c r="G123" s="995">
        <f>MSMT_novy!D30</f>
        <v>136</v>
      </c>
      <c r="H123" s="996"/>
      <c r="I123" s="745">
        <f>SUM(E123:H123)</f>
        <v>136</v>
      </c>
    </row>
    <row r="124" spans="1:9" ht="19.5" customHeight="1">
      <c r="A124" s="981" t="s">
        <v>88</v>
      </c>
      <c r="B124" s="976" t="s">
        <v>256</v>
      </c>
      <c r="C124" s="977"/>
      <c r="D124" s="663">
        <v>717</v>
      </c>
      <c r="E124" s="978"/>
      <c r="F124" s="979"/>
      <c r="G124" s="980">
        <f>MSMT_novy!D31</f>
        <v>28</v>
      </c>
      <c r="H124" s="964"/>
      <c r="I124" s="745">
        <f>SUM(E124:H124)</f>
        <v>28</v>
      </c>
    </row>
    <row r="125" spans="1:9" ht="19.5" customHeight="1">
      <c r="A125" s="981"/>
      <c r="B125" s="976" t="s">
        <v>257</v>
      </c>
      <c r="C125" s="977"/>
      <c r="D125" s="663">
        <v>718</v>
      </c>
      <c r="E125" s="978"/>
      <c r="F125" s="979"/>
      <c r="G125" s="980">
        <f>MSMT_novy!D32</f>
        <v>52</v>
      </c>
      <c r="H125" s="964"/>
      <c r="I125" s="745">
        <f>SUM(E125:H125)</f>
        <v>52</v>
      </c>
    </row>
    <row r="126" spans="1:9" ht="19.5" customHeight="1">
      <c r="A126" s="981"/>
      <c r="B126" s="976" t="s">
        <v>258</v>
      </c>
      <c r="C126" s="977"/>
      <c r="D126" s="663">
        <v>719</v>
      </c>
      <c r="E126" s="978"/>
      <c r="F126" s="979"/>
      <c r="G126" s="980">
        <f>MSMT_novy!D33</f>
        <v>56</v>
      </c>
      <c r="H126" s="964"/>
      <c r="I126" s="745">
        <f>SUM(E126:H126)</f>
        <v>56</v>
      </c>
    </row>
    <row r="127" spans="1:9" ht="19.5" customHeight="1">
      <c r="A127" s="988" t="s">
        <v>259</v>
      </c>
      <c r="B127" s="989"/>
      <c r="C127" s="990"/>
      <c r="D127" s="663">
        <v>710</v>
      </c>
      <c r="E127" s="991" t="s">
        <v>90</v>
      </c>
      <c r="F127" s="980"/>
      <c r="G127" s="991" t="s">
        <v>90</v>
      </c>
      <c r="H127" s="980"/>
      <c r="I127" s="747">
        <f>I128+I129+I130</f>
        <v>4</v>
      </c>
    </row>
    <row r="128" spans="1:9" ht="19.5" customHeight="1">
      <c r="A128" s="981" t="s">
        <v>88</v>
      </c>
      <c r="B128" s="976" t="s">
        <v>256</v>
      </c>
      <c r="C128" s="977"/>
      <c r="D128" s="663">
        <v>721</v>
      </c>
      <c r="E128" s="991" t="s">
        <v>90</v>
      </c>
      <c r="F128" s="980"/>
      <c r="G128" s="991" t="s">
        <v>90</v>
      </c>
      <c r="H128" s="980"/>
      <c r="I128" s="747">
        <f>MSMT_novy!E31</f>
        <v>2</v>
      </c>
    </row>
    <row r="129" spans="1:9" ht="19.5" customHeight="1">
      <c r="A129" s="981"/>
      <c r="B129" s="976" t="s">
        <v>257</v>
      </c>
      <c r="C129" s="977"/>
      <c r="D129" s="663">
        <v>722</v>
      </c>
      <c r="E129" s="991" t="s">
        <v>90</v>
      </c>
      <c r="F129" s="980"/>
      <c r="G129" s="991" t="s">
        <v>90</v>
      </c>
      <c r="H129" s="980"/>
      <c r="I129" s="747">
        <f>MSMT_novy!E32</f>
        <v>1</v>
      </c>
    </row>
    <row r="130" spans="1:9" ht="19.5" customHeight="1" thickBot="1">
      <c r="A130" s="982"/>
      <c r="B130" s="983" t="s">
        <v>258</v>
      </c>
      <c r="C130" s="984"/>
      <c r="D130" s="651">
        <v>723</v>
      </c>
      <c r="E130" s="985" t="s">
        <v>90</v>
      </c>
      <c r="F130" s="986"/>
      <c r="G130" s="986" t="s">
        <v>90</v>
      </c>
      <c r="H130" s="987"/>
      <c r="I130" s="746">
        <f>MSMT_novy!E33</f>
        <v>1</v>
      </c>
    </row>
  </sheetData>
  <sheetProtection/>
  <mergeCells count="182">
    <mergeCell ref="E102:F102"/>
    <mergeCell ref="B102:C102"/>
    <mergeCell ref="A102:A103"/>
    <mergeCell ref="A98:C98"/>
    <mergeCell ref="A99:C99"/>
    <mergeCell ref="D98:E98"/>
    <mergeCell ref="A100:C100"/>
    <mergeCell ref="A101:C101"/>
    <mergeCell ref="E99:F99"/>
    <mergeCell ref="A93:C93"/>
    <mergeCell ref="G99:H99"/>
    <mergeCell ref="E100:F100"/>
    <mergeCell ref="G100:H100"/>
    <mergeCell ref="E101:F101"/>
    <mergeCell ref="G101:H101"/>
    <mergeCell ref="E95:F95"/>
    <mergeCell ref="G95:H95"/>
    <mergeCell ref="A94:C94"/>
    <mergeCell ref="A95:C95"/>
    <mergeCell ref="A40:B40"/>
    <mergeCell ref="A41:B41"/>
    <mergeCell ref="B45:E45"/>
    <mergeCell ref="A47:C47"/>
    <mergeCell ref="A42:B42"/>
    <mergeCell ref="A51:A52"/>
    <mergeCell ref="A50:C50"/>
    <mergeCell ref="A43:B43"/>
    <mergeCell ref="E92:F92"/>
    <mergeCell ref="G92:H92"/>
    <mergeCell ref="E93:F93"/>
    <mergeCell ref="G93:H93"/>
    <mergeCell ref="G94:H94"/>
    <mergeCell ref="E94:F94"/>
    <mergeCell ref="A92:C92"/>
    <mergeCell ref="A1:D1"/>
    <mergeCell ref="A2:B2"/>
    <mergeCell ref="D2:E2"/>
    <mergeCell ref="A3:B3"/>
    <mergeCell ref="A14:A16"/>
    <mergeCell ref="A39:B39"/>
    <mergeCell ref="A38:C38"/>
    <mergeCell ref="D38:E38"/>
    <mergeCell ref="A30:A35"/>
    <mergeCell ref="B33:C33"/>
    <mergeCell ref="H38:L40"/>
    <mergeCell ref="A73:B73"/>
    <mergeCell ref="A26:C26"/>
    <mergeCell ref="A8:D8"/>
    <mergeCell ref="A89:C89"/>
    <mergeCell ref="A84:C84"/>
    <mergeCell ref="A85:C85"/>
    <mergeCell ref="A83:B83"/>
    <mergeCell ref="C83:D83"/>
    <mergeCell ref="A90:C90"/>
    <mergeCell ref="B52:C52"/>
    <mergeCell ref="A48:C48"/>
    <mergeCell ref="A49:C49"/>
    <mergeCell ref="B58:C58"/>
    <mergeCell ref="B79:C79"/>
    <mergeCell ref="B80:C80"/>
    <mergeCell ref="A86:C86"/>
    <mergeCell ref="A87:C87"/>
    <mergeCell ref="A88:C88"/>
    <mergeCell ref="B77:C77"/>
    <mergeCell ref="A77:A80"/>
    <mergeCell ref="A75:C75"/>
    <mergeCell ref="A74:C74"/>
    <mergeCell ref="B78:C78"/>
    <mergeCell ref="A76:C76"/>
    <mergeCell ref="A53:C53"/>
    <mergeCell ref="B54:C54"/>
    <mergeCell ref="B15:C15"/>
    <mergeCell ref="B16:C16"/>
    <mergeCell ref="A17:C17"/>
    <mergeCell ref="B34:C34"/>
    <mergeCell ref="B35:C35"/>
    <mergeCell ref="B51:C51"/>
    <mergeCell ref="A44:B44"/>
    <mergeCell ref="A54:A61"/>
    <mergeCell ref="A9:C9"/>
    <mergeCell ref="A23:C23"/>
    <mergeCell ref="A27:C27"/>
    <mergeCell ref="A28:C28"/>
    <mergeCell ref="A29:C29"/>
    <mergeCell ref="B30:C30"/>
    <mergeCell ref="B14:C14"/>
    <mergeCell ref="A21:C21"/>
    <mergeCell ref="A10:C10"/>
    <mergeCell ref="A11:C11"/>
    <mergeCell ref="G102:H102"/>
    <mergeCell ref="E103:F103"/>
    <mergeCell ref="A22:C22"/>
    <mergeCell ref="A63:A70"/>
    <mergeCell ref="B63:C63"/>
    <mergeCell ref="B64:B66"/>
    <mergeCell ref="B68:B70"/>
    <mergeCell ref="B67:C67"/>
    <mergeCell ref="B31:C31"/>
    <mergeCell ref="B32:C32"/>
    <mergeCell ref="A12:C12"/>
    <mergeCell ref="A13:C13"/>
    <mergeCell ref="A108:C108"/>
    <mergeCell ref="E105:F105"/>
    <mergeCell ref="E106:F106"/>
    <mergeCell ref="A62:C62"/>
    <mergeCell ref="B55:B57"/>
    <mergeCell ref="B59:B61"/>
    <mergeCell ref="E108:F108"/>
    <mergeCell ref="B106:C106"/>
    <mergeCell ref="G103:H103"/>
    <mergeCell ref="E104:F104"/>
    <mergeCell ref="G104:H104"/>
    <mergeCell ref="B103:C103"/>
    <mergeCell ref="A104:C104"/>
    <mergeCell ref="G112:H112"/>
    <mergeCell ref="G105:H105"/>
    <mergeCell ref="G106:H106"/>
    <mergeCell ref="E107:F107"/>
    <mergeCell ref="G107:H107"/>
    <mergeCell ref="G108:H108"/>
    <mergeCell ref="B110:F110"/>
    <mergeCell ref="A111:D111"/>
    <mergeCell ref="E112:F112"/>
    <mergeCell ref="D3:E3"/>
    <mergeCell ref="A4:B4"/>
    <mergeCell ref="D4:E4"/>
    <mergeCell ref="A5:B5"/>
    <mergeCell ref="D5:E5"/>
    <mergeCell ref="B105:C105"/>
    <mergeCell ref="A105:A106"/>
    <mergeCell ref="A107:C107"/>
    <mergeCell ref="A112:C112"/>
    <mergeCell ref="A113:C113"/>
    <mergeCell ref="A114:C114"/>
    <mergeCell ref="A115:C115"/>
    <mergeCell ref="A116:C116"/>
    <mergeCell ref="A117:C117"/>
    <mergeCell ref="A120:C120"/>
    <mergeCell ref="D120:E120"/>
    <mergeCell ref="B118:E118"/>
    <mergeCell ref="E116:F116"/>
    <mergeCell ref="E117:F117"/>
    <mergeCell ref="A121:C121"/>
    <mergeCell ref="E121:F121"/>
    <mergeCell ref="G121:H121"/>
    <mergeCell ref="A122:C122"/>
    <mergeCell ref="E122:F122"/>
    <mergeCell ref="G122:H122"/>
    <mergeCell ref="A123:C123"/>
    <mergeCell ref="E123:F123"/>
    <mergeCell ref="G123:H123"/>
    <mergeCell ref="A124:A126"/>
    <mergeCell ref="B124:C124"/>
    <mergeCell ref="E124:F124"/>
    <mergeCell ref="G124:H124"/>
    <mergeCell ref="B125:C125"/>
    <mergeCell ref="E126:F126"/>
    <mergeCell ref="G126:H126"/>
    <mergeCell ref="B128:C128"/>
    <mergeCell ref="E128:F128"/>
    <mergeCell ref="G128:H128"/>
    <mergeCell ref="B129:C129"/>
    <mergeCell ref="E129:F129"/>
    <mergeCell ref="G129:H129"/>
    <mergeCell ref="B126:C126"/>
    <mergeCell ref="E125:F125"/>
    <mergeCell ref="G125:H125"/>
    <mergeCell ref="A128:A130"/>
    <mergeCell ref="B130:C130"/>
    <mergeCell ref="E130:F130"/>
    <mergeCell ref="G130:H130"/>
    <mergeCell ref="A127:C127"/>
    <mergeCell ref="E127:F127"/>
    <mergeCell ref="G127:H127"/>
    <mergeCell ref="G116:H116"/>
    <mergeCell ref="G117:H117"/>
    <mergeCell ref="E113:F113"/>
    <mergeCell ref="G113:H113"/>
    <mergeCell ref="E114:F114"/>
    <mergeCell ref="E115:F115"/>
    <mergeCell ref="G114:H114"/>
    <mergeCell ref="G115:H115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46" max="8" man="1"/>
    <brk id="9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36">
      <selection activeCell="E61" sqref="E61"/>
    </sheetView>
  </sheetViews>
  <sheetFormatPr defaultColWidth="9.00390625" defaultRowHeight="12.75"/>
  <cols>
    <col min="1" max="1" width="14.125" style="2" customWidth="1"/>
    <col min="2" max="12" width="9.125" style="2" customWidth="1"/>
    <col min="13" max="13" width="23.875" style="2" customWidth="1"/>
    <col min="14" max="14" width="18.125" style="318" customWidth="1"/>
    <col min="15" max="15" width="20.25390625" style="2" customWidth="1"/>
    <col min="16" max="16384" width="9.125" style="2" customWidth="1"/>
  </cols>
  <sheetData>
    <row r="1" spans="1:14" s="40" customFormat="1" ht="18">
      <c r="A1" s="1104" t="s">
        <v>76</v>
      </c>
      <c r="B1" s="1104"/>
      <c r="C1" s="1104"/>
      <c r="D1" s="1104"/>
      <c r="N1" s="317"/>
    </row>
    <row r="2" spans="1:4" ht="15.75">
      <c r="A2" s="41"/>
      <c r="B2" s="41"/>
      <c r="C2" s="41"/>
      <c r="D2" s="41"/>
    </row>
    <row r="3" spans="1:14" s="40" customFormat="1" ht="18">
      <c r="A3" s="281" t="s">
        <v>171</v>
      </c>
      <c r="B3" s="282"/>
      <c r="C3" s="282"/>
      <c r="D3" s="282"/>
      <c r="E3" s="283"/>
      <c r="F3" s="283"/>
      <c r="G3" s="283"/>
      <c r="H3" s="283"/>
      <c r="I3" s="283"/>
      <c r="J3" s="283"/>
      <c r="N3" s="317"/>
    </row>
    <row r="4" spans="1:4" ht="15.75">
      <c r="A4" s="41"/>
      <c r="B4" s="41"/>
      <c r="C4" s="41"/>
      <c r="D4" s="41"/>
    </row>
    <row r="5" spans="6:15" ht="15">
      <c r="F5" s="45" t="s">
        <v>123</v>
      </c>
      <c r="G5" s="43"/>
      <c r="H5" s="43"/>
      <c r="N5" s="1093" t="s">
        <v>110</v>
      </c>
      <c r="O5" s="1093"/>
    </row>
    <row r="6" spans="1:15" ht="24.75" customHeight="1">
      <c r="A6" s="3" t="s">
        <v>0</v>
      </c>
      <c r="N6" s="1097" t="s">
        <v>152</v>
      </c>
      <c r="O6" s="1097"/>
    </row>
    <row r="7" spans="1:16" ht="24.75" customHeight="1">
      <c r="A7" s="3" t="s">
        <v>105</v>
      </c>
      <c r="F7" s="44" t="s">
        <v>294</v>
      </c>
      <c r="G7" s="44"/>
      <c r="H7" s="44"/>
      <c r="I7" s="44"/>
      <c r="J7" s="17"/>
      <c r="K7" s="17"/>
      <c r="L7" s="44"/>
      <c r="M7" s="17"/>
      <c r="N7" s="319" t="s">
        <v>83</v>
      </c>
      <c r="O7" s="316"/>
      <c r="P7" s="17"/>
    </row>
    <row r="8" spans="1:16" ht="24.75" customHeight="1">
      <c r="A8" s="3" t="s">
        <v>106</v>
      </c>
      <c r="F8" s="1094" t="s">
        <v>179</v>
      </c>
      <c r="G8" s="1094"/>
      <c r="H8" s="1094"/>
      <c r="I8" s="1094"/>
      <c r="J8" s="1094"/>
      <c r="K8" s="1094"/>
      <c r="L8" s="1094"/>
      <c r="M8" s="1094"/>
      <c r="N8" s="320" t="s">
        <v>124</v>
      </c>
      <c r="O8" s="316"/>
      <c r="P8" s="17"/>
    </row>
    <row r="9" spans="14:16" ht="24.75" customHeight="1">
      <c r="N9" s="320"/>
      <c r="O9" s="316"/>
      <c r="P9" s="17"/>
    </row>
    <row r="10" spans="1:16" ht="24.75" customHeight="1">
      <c r="A10" s="3" t="s">
        <v>46</v>
      </c>
      <c r="N10" s="320"/>
      <c r="O10" s="316"/>
      <c r="P10" s="17"/>
    </row>
    <row r="11" spans="1:16" ht="24.75" customHeight="1">
      <c r="A11" s="3" t="s">
        <v>77</v>
      </c>
      <c r="I11" s="43"/>
      <c r="J11" s="43"/>
      <c r="K11" s="43"/>
      <c r="L11" s="43"/>
      <c r="N11" s="320"/>
      <c r="O11" s="316"/>
      <c r="P11" s="17"/>
    </row>
    <row r="12" spans="2:16" ht="32.25" customHeight="1">
      <c r="B12" s="56" t="s">
        <v>108</v>
      </c>
      <c r="F12" s="1098" t="s">
        <v>295</v>
      </c>
      <c r="G12" s="1099"/>
      <c r="H12" s="1099"/>
      <c r="I12" s="1099"/>
      <c r="J12" s="1099"/>
      <c r="K12" s="1099"/>
      <c r="L12" s="1099"/>
      <c r="M12" s="1099"/>
      <c r="N12" s="319" t="s">
        <v>198</v>
      </c>
      <c r="O12" s="316"/>
      <c r="P12" s="17"/>
    </row>
    <row r="13" spans="2:16" ht="37.5" customHeight="1">
      <c r="B13" s="3" t="s">
        <v>107</v>
      </c>
      <c r="F13" s="43"/>
      <c r="G13" s="43"/>
      <c r="H13" s="43"/>
      <c r="I13" s="43"/>
      <c r="J13" s="43"/>
      <c r="K13" s="43"/>
      <c r="L13" s="43"/>
      <c r="M13" s="17"/>
      <c r="N13" s="320"/>
      <c r="O13" s="316"/>
      <c r="P13" s="17"/>
    </row>
    <row r="14" spans="2:16" ht="45.75" customHeight="1">
      <c r="B14" s="3"/>
      <c r="C14" s="1105" t="s">
        <v>93</v>
      </c>
      <c r="D14" s="1106"/>
      <c r="E14" s="1107"/>
      <c r="F14" s="1108" t="s">
        <v>180</v>
      </c>
      <c r="G14" s="1109"/>
      <c r="H14" s="1109"/>
      <c r="I14" s="1109"/>
      <c r="J14" s="1109"/>
      <c r="K14" s="1109"/>
      <c r="L14" s="1109"/>
      <c r="M14" s="1109"/>
      <c r="N14" s="319" t="s">
        <v>198</v>
      </c>
      <c r="O14" s="316"/>
      <c r="P14" s="17"/>
    </row>
    <row r="15" spans="2:16" ht="24.75" customHeight="1">
      <c r="B15" s="3"/>
      <c r="C15" s="49" t="s">
        <v>94</v>
      </c>
      <c r="D15" s="49"/>
      <c r="E15" s="49"/>
      <c r="F15" s="1094" t="s">
        <v>95</v>
      </c>
      <c r="G15" s="1094"/>
      <c r="H15" s="1094"/>
      <c r="I15" s="1094"/>
      <c r="J15" s="1094"/>
      <c r="K15" s="1094"/>
      <c r="L15" s="1094"/>
      <c r="M15" s="17"/>
      <c r="N15" s="1091" t="s">
        <v>198</v>
      </c>
      <c r="O15" s="1092"/>
      <c r="P15" s="17"/>
    </row>
    <row r="16" spans="2:16" ht="15.75" customHeight="1">
      <c r="B16" s="3"/>
      <c r="C16" s="38"/>
      <c r="F16" s="44"/>
      <c r="G16" s="44"/>
      <c r="H16" s="44"/>
      <c r="I16" s="44"/>
      <c r="J16" s="44"/>
      <c r="K16" s="44"/>
      <c r="L16" s="44"/>
      <c r="M16" s="313"/>
      <c r="N16" s="1095"/>
      <c r="O16" s="1096"/>
      <c r="P16" s="17"/>
    </row>
    <row r="17" spans="2:16" ht="36.75" customHeight="1">
      <c r="B17" s="1089" t="s">
        <v>109</v>
      </c>
      <c r="C17" s="1089"/>
      <c r="D17" s="1089"/>
      <c r="E17" s="1090"/>
      <c r="F17" s="1094"/>
      <c r="G17" s="1094"/>
      <c r="H17" s="1094"/>
      <c r="I17" s="1094"/>
      <c r="J17" s="1094"/>
      <c r="K17" s="1094"/>
      <c r="L17" s="1094"/>
      <c r="M17" s="1094"/>
      <c r="N17" s="1091" t="s">
        <v>172</v>
      </c>
      <c r="O17" s="1092"/>
      <c r="P17" s="17"/>
    </row>
    <row r="18" spans="2:16" ht="24.75" customHeight="1">
      <c r="B18" s="3"/>
      <c r="N18" s="320"/>
      <c r="O18" s="17"/>
      <c r="P18" s="17"/>
    </row>
    <row r="19" spans="2:16" ht="24.75" customHeight="1">
      <c r="B19" s="3"/>
      <c r="N19" s="320"/>
      <c r="O19" s="17"/>
      <c r="P19" s="17"/>
    </row>
    <row r="20" spans="1:16" ht="24.75" customHeight="1">
      <c r="A20" s="3" t="s">
        <v>11</v>
      </c>
      <c r="N20" s="320"/>
      <c r="O20" s="17"/>
      <c r="P20" s="17"/>
    </row>
    <row r="21" spans="1:16" ht="24.75" customHeight="1">
      <c r="A21" s="3" t="s">
        <v>117</v>
      </c>
      <c r="N21" s="320"/>
      <c r="O21" s="17"/>
      <c r="P21" s="17"/>
    </row>
    <row r="22" spans="1:16" ht="24.75" customHeight="1">
      <c r="A22" s="48" t="s">
        <v>100</v>
      </c>
      <c r="N22" s="320"/>
      <c r="O22" s="17"/>
      <c r="P22" s="17"/>
    </row>
    <row r="23" spans="1:16" ht="24.75" customHeight="1">
      <c r="A23" s="46" t="s">
        <v>20</v>
      </c>
      <c r="B23" s="50" t="s">
        <v>96</v>
      </c>
      <c r="C23" s="42" t="s">
        <v>97</v>
      </c>
      <c r="D23" s="1102" t="s">
        <v>181</v>
      </c>
      <c r="E23" s="1102"/>
      <c r="F23" s="1102"/>
      <c r="G23" s="1102"/>
      <c r="H23" s="1102"/>
      <c r="I23" s="1102"/>
      <c r="J23" s="1102"/>
      <c r="K23" s="1102"/>
      <c r="L23" s="1102"/>
      <c r="M23" s="1103"/>
      <c r="N23" s="321" t="s">
        <v>183</v>
      </c>
      <c r="O23" s="313"/>
      <c r="P23" s="17"/>
    </row>
    <row r="24" spans="1:16" ht="24.75" customHeight="1">
      <c r="A24" s="137" t="s">
        <v>75</v>
      </c>
      <c r="B24" s="50" t="s">
        <v>98</v>
      </c>
      <c r="C24" s="42" t="s">
        <v>99</v>
      </c>
      <c r="D24" s="1102" t="s">
        <v>150</v>
      </c>
      <c r="E24" s="1102"/>
      <c r="F24" s="1102"/>
      <c r="G24" s="1102"/>
      <c r="H24" s="1102"/>
      <c r="I24" s="1102"/>
      <c r="J24" s="1102"/>
      <c r="K24" s="1102"/>
      <c r="L24" s="1102"/>
      <c r="M24" s="1103"/>
      <c r="N24" s="321" t="s">
        <v>183</v>
      </c>
      <c r="O24" s="17"/>
      <c r="P24" s="17"/>
    </row>
    <row r="25" spans="1:256" s="17" customFormat="1" ht="24.75" customHeight="1">
      <c r="A25" s="139" t="s">
        <v>148</v>
      </c>
      <c r="B25" s="50" t="s">
        <v>149</v>
      </c>
      <c r="C25" s="42" t="s">
        <v>65</v>
      </c>
      <c r="D25" s="1102" t="s">
        <v>186</v>
      </c>
      <c r="E25" s="1102"/>
      <c r="F25" s="1102"/>
      <c r="G25" s="1102"/>
      <c r="H25" s="1102"/>
      <c r="I25" s="1102"/>
      <c r="J25" s="1102"/>
      <c r="K25" s="1102"/>
      <c r="L25" s="1102"/>
      <c r="M25" s="1103"/>
      <c r="N25" s="321" t="s">
        <v>182</v>
      </c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</row>
    <row r="26" spans="1:16" ht="37.5" customHeight="1">
      <c r="A26" s="51" t="s">
        <v>195</v>
      </c>
      <c r="B26" s="2" t="s">
        <v>101</v>
      </c>
      <c r="N26" s="1112"/>
      <c r="O26" s="1113"/>
      <c r="P26" s="17"/>
    </row>
    <row r="27" spans="2:16" ht="28.5" customHeight="1">
      <c r="B27" s="140" t="s">
        <v>185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N27" s="1112"/>
      <c r="O27" s="1113"/>
      <c r="P27" s="17"/>
    </row>
    <row r="28" spans="1:17" ht="24.75" customHeight="1">
      <c r="A28" s="17"/>
      <c r="B28" s="2" t="s">
        <v>78</v>
      </c>
      <c r="N28" s="320"/>
      <c r="O28" s="226"/>
      <c r="P28" s="226"/>
      <c r="Q28" s="55"/>
    </row>
    <row r="29" spans="1:20" ht="24.75" customHeight="1">
      <c r="A29" s="51" t="s">
        <v>196</v>
      </c>
      <c r="B29" s="2" t="s">
        <v>170</v>
      </c>
      <c r="G29" s="27"/>
      <c r="L29" s="55"/>
      <c r="N29" s="1111"/>
      <c r="O29" s="1103"/>
      <c r="P29" s="1103"/>
      <c r="Q29" s="55"/>
      <c r="R29" s="27"/>
      <c r="S29" s="27"/>
      <c r="T29" s="27"/>
    </row>
    <row r="30" spans="1:20" ht="24.75" customHeight="1">
      <c r="A30" s="47"/>
      <c r="B30" s="38" t="s">
        <v>274</v>
      </c>
      <c r="G30" s="27"/>
      <c r="L30" s="55"/>
      <c r="N30" s="322"/>
      <c r="O30" s="226"/>
      <c r="P30" s="226"/>
      <c r="Q30" s="55"/>
      <c r="R30" s="27"/>
      <c r="S30" s="27"/>
      <c r="T30" s="27"/>
    </row>
    <row r="31" spans="1:20" ht="24.75" customHeight="1">
      <c r="A31" s="47"/>
      <c r="B31" s="420"/>
      <c r="G31" s="27"/>
      <c r="L31" s="55"/>
      <c r="N31" s="322"/>
      <c r="O31" s="226"/>
      <c r="P31" s="226"/>
      <c r="Q31" s="55"/>
      <c r="R31" s="27"/>
      <c r="S31" s="27"/>
      <c r="T31" s="27"/>
    </row>
    <row r="32" spans="2:16" ht="24.75" customHeight="1">
      <c r="B32" s="1114" t="s">
        <v>184</v>
      </c>
      <c r="C32" s="1115"/>
      <c r="D32" s="1115"/>
      <c r="E32" s="1115"/>
      <c r="F32" s="1115"/>
      <c r="G32" s="1115"/>
      <c r="H32" s="1115"/>
      <c r="I32" s="1115"/>
      <c r="J32" s="1115"/>
      <c r="K32" s="1115"/>
      <c r="L32" s="1115"/>
      <c r="M32" s="1115"/>
      <c r="N32" s="320"/>
      <c r="O32" s="17"/>
      <c r="P32" s="17"/>
    </row>
    <row r="33" spans="2:16" ht="24.75" customHeight="1"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31"/>
      <c r="N33" s="330"/>
      <c r="O33" s="17"/>
      <c r="P33" s="17"/>
    </row>
    <row r="34" spans="1:16" ht="24.75" customHeight="1">
      <c r="A34" s="1116" t="s">
        <v>197</v>
      </c>
      <c r="B34" s="1116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31"/>
      <c r="N34" s="330" t="s">
        <v>199</v>
      </c>
      <c r="O34" s="17"/>
      <c r="P34" s="17"/>
    </row>
    <row r="35" spans="2:16" ht="24.75" customHeight="1">
      <c r="B35" s="314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31"/>
      <c r="N35" s="330"/>
      <c r="O35" s="17"/>
      <c r="P35" s="17"/>
    </row>
    <row r="36" spans="1:16" ht="24.75" customHeight="1">
      <c r="A36" s="3" t="s">
        <v>200</v>
      </c>
      <c r="N36" s="320"/>
      <c r="O36" s="17"/>
      <c r="P36" s="17"/>
    </row>
    <row r="37" spans="1:16" ht="24.75" customHeight="1">
      <c r="A37" s="3"/>
      <c r="B37" s="3" t="s">
        <v>79</v>
      </c>
      <c r="F37" s="42" t="s">
        <v>275</v>
      </c>
      <c r="G37" s="42"/>
      <c r="H37" s="42"/>
      <c r="I37" s="42"/>
      <c r="J37" s="42"/>
      <c r="K37" s="42"/>
      <c r="N37" s="320"/>
      <c r="O37" s="17"/>
      <c r="P37" s="17"/>
    </row>
    <row r="38" spans="3:16" ht="24.75" customHeight="1">
      <c r="C38" s="3" t="s">
        <v>102</v>
      </c>
      <c r="F38" s="1101" t="s">
        <v>279</v>
      </c>
      <c r="G38" s="1101"/>
      <c r="H38" s="1101"/>
      <c r="I38" s="1101"/>
      <c r="J38" s="1101"/>
      <c r="K38" s="1101"/>
      <c r="N38" s="321" t="s">
        <v>173</v>
      </c>
      <c r="O38" s="17"/>
      <c r="P38" s="17"/>
    </row>
    <row r="39" spans="3:16" ht="24.75" customHeight="1">
      <c r="C39" s="3" t="s">
        <v>103</v>
      </c>
      <c r="F39" s="1101" t="s">
        <v>279</v>
      </c>
      <c r="G39" s="1101"/>
      <c r="H39" s="1101"/>
      <c r="I39" s="1101"/>
      <c r="J39" s="1101"/>
      <c r="K39" s="1101"/>
      <c r="N39" s="321" t="s">
        <v>173</v>
      </c>
      <c r="O39" s="17"/>
      <c r="P39" s="17"/>
    </row>
    <row r="40" spans="3:16" ht="24.75" customHeight="1">
      <c r="C40" s="3" t="s">
        <v>104</v>
      </c>
      <c r="F40" s="2" t="s">
        <v>112</v>
      </c>
      <c r="N40" s="321" t="s">
        <v>173</v>
      </c>
      <c r="O40" s="17"/>
      <c r="P40" s="17"/>
    </row>
    <row r="41" spans="14:16" ht="17.25" customHeight="1">
      <c r="N41" s="320"/>
      <c r="O41" s="17"/>
      <c r="P41" s="17"/>
    </row>
    <row r="42" spans="2:16" ht="15.75">
      <c r="B42" s="3" t="s">
        <v>80</v>
      </c>
      <c r="C42" s="3" t="s">
        <v>81</v>
      </c>
      <c r="N42" s="321" t="s">
        <v>173</v>
      </c>
      <c r="O42" s="17"/>
      <c r="P42" s="17"/>
    </row>
    <row r="43" spans="3:16" ht="24.75" customHeight="1">
      <c r="C43" s="3"/>
      <c r="N43" s="321"/>
      <c r="O43" s="17"/>
      <c r="P43" s="17"/>
    </row>
    <row r="44" spans="14:16" ht="24.75" customHeight="1">
      <c r="N44" s="421"/>
      <c r="O44" s="17"/>
      <c r="P44" s="17"/>
    </row>
    <row r="45" spans="1:16" ht="24.75" customHeight="1">
      <c r="A45" s="3" t="s">
        <v>201</v>
      </c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383"/>
      <c r="N45" s="321" t="s">
        <v>174</v>
      </c>
      <c r="O45" s="17"/>
      <c r="P45" s="17"/>
    </row>
    <row r="46" spans="2:16" ht="39" customHeight="1">
      <c r="B46" s="1117" t="s">
        <v>276</v>
      </c>
      <c r="C46" s="1117"/>
      <c r="D46" s="1117"/>
      <c r="E46" s="1117"/>
      <c r="F46" s="1117"/>
      <c r="G46" s="1117"/>
      <c r="H46" s="1117"/>
      <c r="I46" s="1117"/>
      <c r="J46" s="1117"/>
      <c r="K46" s="1117"/>
      <c r="L46" s="1117"/>
      <c r="N46" s="320"/>
      <c r="O46" s="17"/>
      <c r="P46" s="17"/>
    </row>
    <row r="47" spans="2:16" ht="29.25" customHeight="1">
      <c r="B47" s="1100"/>
      <c r="C47" s="1100"/>
      <c r="D47" s="1100"/>
      <c r="E47" s="1100"/>
      <c r="F47" s="1100"/>
      <c r="G47" s="1100"/>
      <c r="H47" s="1100"/>
      <c r="I47" s="1100"/>
      <c r="J47" s="1100"/>
      <c r="K47" s="1100"/>
      <c r="L47" s="1100"/>
      <c r="M47" s="49"/>
      <c r="N47" s="320"/>
      <c r="O47" s="17"/>
      <c r="P47" s="17"/>
    </row>
    <row r="48" spans="1:16" ht="24.75" customHeight="1">
      <c r="A48" s="3" t="s">
        <v>14</v>
      </c>
      <c r="B48" s="141" t="s">
        <v>151</v>
      </c>
      <c r="N48" s="320"/>
      <c r="O48" s="17"/>
      <c r="P48" s="17"/>
    </row>
    <row r="49" spans="1:16" ht="24.75" customHeight="1">
      <c r="A49" s="3" t="s">
        <v>82</v>
      </c>
      <c r="B49" s="1100"/>
      <c r="C49" s="1100"/>
      <c r="D49" s="1100"/>
      <c r="E49" s="1100"/>
      <c r="F49" s="1100"/>
      <c r="G49" s="1100"/>
      <c r="H49" s="1100"/>
      <c r="I49" s="1100"/>
      <c r="J49" s="1100"/>
      <c r="K49" s="1100"/>
      <c r="L49" s="1100"/>
      <c r="N49" s="320"/>
      <c r="O49" s="17"/>
      <c r="P49" s="17"/>
    </row>
    <row r="50" spans="2:16" ht="24.75" customHeight="1">
      <c r="B50" s="3" t="s">
        <v>111</v>
      </c>
      <c r="E50" s="2" t="s">
        <v>277</v>
      </c>
      <c r="N50" s="320" t="s">
        <v>280</v>
      </c>
      <c r="O50" s="17"/>
      <c r="P50" s="17"/>
    </row>
    <row r="51" spans="2:16" ht="24.75" customHeight="1">
      <c r="B51" s="3" t="s">
        <v>187</v>
      </c>
      <c r="E51" s="1102" t="s">
        <v>278</v>
      </c>
      <c r="F51" s="1102"/>
      <c r="G51" s="1102"/>
      <c r="H51" s="1102"/>
      <c r="N51" s="320" t="s">
        <v>118</v>
      </c>
      <c r="O51" s="17"/>
      <c r="P51" s="17"/>
    </row>
    <row r="52" spans="14:16" ht="15.75" customHeight="1">
      <c r="N52" s="320"/>
      <c r="O52" s="17"/>
      <c r="P52" s="17"/>
    </row>
    <row r="53" spans="14:16" ht="24.75" customHeight="1">
      <c r="N53" s="320"/>
      <c r="O53" s="17"/>
      <c r="P53" s="17"/>
    </row>
    <row r="54" spans="14:16" ht="24.75" customHeight="1">
      <c r="N54" s="320"/>
      <c r="O54" s="17"/>
      <c r="P54" s="17"/>
    </row>
    <row r="55" spans="2:16" ht="24.75" customHeight="1">
      <c r="B55" s="1110" t="s">
        <v>296</v>
      </c>
      <c r="C55" s="1110"/>
      <c r="D55" s="1110"/>
      <c r="E55" s="1110"/>
      <c r="F55" s="1110"/>
      <c r="G55" s="1110"/>
      <c r="I55" s="49" t="s">
        <v>297</v>
      </c>
      <c r="N55" s="320"/>
      <c r="O55" s="17"/>
      <c r="P55" s="17"/>
    </row>
    <row r="56" spans="15:16" ht="24.75" customHeight="1">
      <c r="O56" s="17"/>
      <c r="P56" s="17"/>
    </row>
  </sheetData>
  <sheetProtection/>
  <mergeCells count="28">
    <mergeCell ref="B55:G55"/>
    <mergeCell ref="D25:M25"/>
    <mergeCell ref="N29:P29"/>
    <mergeCell ref="E51:H51"/>
    <mergeCell ref="N26:O26"/>
    <mergeCell ref="N27:O27"/>
    <mergeCell ref="B32:M32"/>
    <mergeCell ref="A34:B34"/>
    <mergeCell ref="B46:L46"/>
    <mergeCell ref="B47:L47"/>
    <mergeCell ref="B49:L49"/>
    <mergeCell ref="F38:K38"/>
    <mergeCell ref="F39:K39"/>
    <mergeCell ref="D23:M23"/>
    <mergeCell ref="D24:M24"/>
    <mergeCell ref="A1:D1"/>
    <mergeCell ref="C14:E14"/>
    <mergeCell ref="F15:L15"/>
    <mergeCell ref="F8:M8"/>
    <mergeCell ref="F14:M14"/>
    <mergeCell ref="B17:E17"/>
    <mergeCell ref="N15:O15"/>
    <mergeCell ref="N5:O5"/>
    <mergeCell ref="F17:M17"/>
    <mergeCell ref="N17:O17"/>
    <mergeCell ref="N16:O16"/>
    <mergeCell ref="N6:O6"/>
    <mergeCell ref="F12:M12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19" max="13" man="1"/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KUP</cp:lastModifiedBy>
  <cp:lastPrinted>2013-01-25T06:56:19Z</cp:lastPrinted>
  <dcterms:created xsi:type="dcterms:W3CDTF">1999-02-11T07:52:06Z</dcterms:created>
  <dcterms:modified xsi:type="dcterms:W3CDTF">2013-03-12T13:14:34Z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