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70" tabRatio="426" activeTab="0"/>
  </bookViews>
  <sheets>
    <sheet name="TAB I" sheetId="1" r:id="rId1"/>
    <sheet name="TAB II." sheetId="2" r:id="rId2"/>
    <sheet name="TAB III" sheetId="3" r:id="rId3"/>
    <sheet name="TAB IV" sheetId="4" r:id="rId4"/>
    <sheet name="MSMT_novy" sheetId="5" state="hidden" r:id="rId5"/>
    <sheet name="Vysvětlivky_Tab" sheetId="6" state="hidden" r:id="rId6"/>
    <sheet name="MSMT_Vykaz" sheetId="7" state="hidden" r:id="rId7"/>
  </sheets>
  <definedNames>
    <definedName name="_edn1" localSheetId="4">'MSMT_novy'!$A$131</definedName>
    <definedName name="_edn2" localSheetId="4">'MSMT_novy'!#REF!</definedName>
    <definedName name="_ednref1" localSheetId="4">'MSMT_novy'!$A$94</definedName>
    <definedName name="_ednref2" localSheetId="4">'MSMT_novy'!$A$108</definedName>
    <definedName name="_xlnm.Print_Area" localSheetId="4">'MSMT_novy'!$A$1:$E$128</definedName>
    <definedName name="_xlnm.Print_Area" localSheetId="6">'MSMT_Vykaz'!$A$1:$I$130</definedName>
    <definedName name="_xlnm.Print_Area" localSheetId="0">'TAB I'!$A$1:$M$32</definedName>
    <definedName name="_xlnm.Print_Area" localSheetId="1">'TAB II.'!$A$1:$O$37</definedName>
    <definedName name="_xlnm.Print_Area" localSheetId="2">'TAB III'!$A$1:$O$79</definedName>
    <definedName name="_xlnm.Print_Area" localSheetId="3">'TAB IV'!$A$1:$M$70</definedName>
    <definedName name="_xlnm.Print_Area" localSheetId="5">'Vysvětlivky_Tab'!$A$1:$N$56</definedName>
  </definedNames>
  <calcPr fullCalcOnLoad="1"/>
</workbook>
</file>

<file path=xl/sharedStrings.xml><?xml version="1.0" encoding="utf-8"?>
<sst xmlns="http://schemas.openxmlformats.org/spreadsheetml/2006/main" count="813" uniqueCount="430">
  <si>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</si>
  <si>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</si>
  <si>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</si>
  <si>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</si>
  <si>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</si>
  <si>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</si>
  <si>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</si>
  <si>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</si>
  <si>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</si>
  <si>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</si>
  <si>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</si>
  <si>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</si>
  <si>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</si>
  <si>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</si>
  <si>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</si>
  <si>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</si>
  <si>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</si>
  <si>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</si>
  <si>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</si>
  <si>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</si>
  <si>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</si>
  <si>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Počet zaregistrovaných čtenářů - podle fakult</t>
  </si>
  <si>
    <t>TUZEMSKÉ</t>
  </si>
  <si>
    <t>ZAHRANIČNÍ</t>
  </si>
  <si>
    <t>ÚBYTKY</t>
  </si>
  <si>
    <t>POČET STUDOVEN</t>
  </si>
  <si>
    <t>POČET XEROKOPIÍ</t>
  </si>
  <si>
    <t>POČET STUD.</t>
  </si>
  <si>
    <t>PdF-stud.</t>
  </si>
  <si>
    <t>AV  MATER.</t>
  </si>
  <si>
    <t>PRACOVIŠTĚ</t>
  </si>
  <si>
    <t>POČET AKCÍ</t>
  </si>
  <si>
    <t xml:space="preserve">Informační  materiály </t>
  </si>
  <si>
    <t>FAKULTY A PRACOVIŠTĚ KUP</t>
  </si>
  <si>
    <t>*FF</t>
  </si>
  <si>
    <t>**PdF-stud.</t>
  </si>
  <si>
    <t>UP</t>
  </si>
  <si>
    <t>EXTERNÍ</t>
  </si>
  <si>
    <t>POČET</t>
  </si>
  <si>
    <t>POČET MÍST VE STUDOVNÁCH</t>
  </si>
  <si>
    <t>SERVERY</t>
  </si>
  <si>
    <t>FAKULTA</t>
  </si>
  <si>
    <t>NETIŠTĚNÉ MATERIÁLY CELKEM</t>
  </si>
  <si>
    <t>UČEBNÍ OBOR</t>
  </si>
  <si>
    <t>KOPÍRKY (vlastnictví)</t>
  </si>
  <si>
    <t>FAKULTY CELKEM</t>
  </si>
  <si>
    <t>Tab. II</t>
  </si>
  <si>
    <t>BC</t>
  </si>
  <si>
    <t>PŘÍRŮSTKY</t>
  </si>
  <si>
    <t>FAKULTY+ÚK+       Britské centrum</t>
  </si>
  <si>
    <t>MONOGRAFIE (v KČ)</t>
  </si>
  <si>
    <t xml:space="preserve">                ČASOPISY (v KČ)</t>
  </si>
  <si>
    <t>DAR+GRANTY</t>
  </si>
  <si>
    <t xml:space="preserve">POČET REŠERŠÍ </t>
  </si>
  <si>
    <t>MMVS</t>
  </si>
  <si>
    <t xml:space="preserve">II b)  netištěné materiály </t>
  </si>
  <si>
    <t>IV a)</t>
  </si>
  <si>
    <t>IV b)</t>
  </si>
  <si>
    <t>IV c)</t>
  </si>
  <si>
    <t>** Časopisy zakoupené pro PdF jsou umístěny převážně na katedrách PdF</t>
  </si>
  <si>
    <t>VYTVOŘENÉ KNIHOVNOU</t>
  </si>
  <si>
    <t xml:space="preserve">DATABÁZE </t>
  </si>
  <si>
    <t>VÝMĚNA + DAR + GRANTY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</si>
  <si>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</si>
  <si>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</si>
  <si>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</si>
  <si>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</si>
  <si>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</si>
  <si>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</si>
  <si>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</si>
  <si>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čtenářů</t>
  </si>
  <si>
    <t>PRŮMĚR VÝPŮJČEK NA ČTENÁŘE</t>
  </si>
  <si>
    <t>RUP</t>
  </si>
  <si>
    <t>POŽADAVKY NA JINÉ KNIHOVNY</t>
  </si>
  <si>
    <t>*  Časopisy zakoupené pro FF jsou ve studovně ÚK</t>
  </si>
  <si>
    <t>IS LF</t>
  </si>
  <si>
    <t>STATISTICKÉ TABULKY</t>
  </si>
  <si>
    <t>Informační materiály</t>
  </si>
  <si>
    <t>Retrokatalogizace se NEZAPOČÍTÁVÁ do přírůstku, uvádí se pouze v textové části výroční zprávy.</t>
  </si>
  <si>
    <t>Časopisy odebírané v roce ….</t>
  </si>
  <si>
    <t>Časopisy trvale uchovávané v IS a ÚK</t>
  </si>
  <si>
    <r>
      <t xml:space="preserve">Celkem počet svazků </t>
    </r>
    <r>
      <rPr>
        <sz val="12"/>
        <rFont val="Arial CE"/>
        <family val="2"/>
      </rPr>
      <t>- u nesvázaných časopisů se uvádí pravděpodobný počet svazků po svázání</t>
    </r>
  </si>
  <si>
    <t>SLUŽBY</t>
  </si>
  <si>
    <t>OA</t>
  </si>
  <si>
    <t>PC -              v knihovně celkem</t>
  </si>
  <si>
    <t>Elsevier</t>
  </si>
  <si>
    <t xml:space="preserve">II c)   časopisy hrazené z centrálních prostředků UP (CP) </t>
  </si>
  <si>
    <t>**** VZDÁLENÝ                PŘÍSTUP</t>
  </si>
  <si>
    <t>v tom</t>
  </si>
  <si>
    <t>Úbytky knihovních jednotek za rok</t>
  </si>
  <si>
    <t>X</t>
  </si>
  <si>
    <t>I c)  vzdělávací a výchovné akce</t>
  </si>
  <si>
    <t>I d)  výpočetní technika</t>
  </si>
  <si>
    <t>AV materiály, CD-ROM</t>
  </si>
  <si>
    <t>ostatní - ?</t>
  </si>
  <si>
    <t>- uvést do poznámky pod tabulkou co toto pole zahrnuje</t>
  </si>
  <si>
    <t xml:space="preserve">1. řádek </t>
  </si>
  <si>
    <r>
      <t xml:space="preserve"> fakulta</t>
    </r>
    <r>
      <rPr>
        <sz val="12"/>
        <rFont val="Arial CE"/>
        <family val="2"/>
      </rPr>
      <t xml:space="preserve">      </t>
    </r>
  </si>
  <si>
    <t>2. řádek</t>
  </si>
  <si>
    <t xml:space="preserve"> KUP</t>
  </si>
  <si>
    <t>vzor</t>
  </si>
  <si>
    <r>
      <t xml:space="preserve">uvádí se pouze ty dokumenty, které při nákupu </t>
    </r>
    <r>
      <rPr>
        <b/>
        <i/>
        <sz val="12"/>
        <rFont val="Arial CE"/>
        <family val="0"/>
      </rPr>
      <t>prošly akvizicí KUP</t>
    </r>
    <r>
      <rPr>
        <sz val="12"/>
        <rFont val="Arial CE"/>
        <family val="2"/>
      </rPr>
      <t>, nebo byly získány jiným způsobem</t>
    </r>
  </si>
  <si>
    <r>
      <t xml:space="preserve">Tuzemské - počet titulů </t>
    </r>
    <r>
      <rPr>
        <sz val="12"/>
        <rFont val="Arial CE"/>
        <family val="2"/>
      </rPr>
      <t xml:space="preserve">- </t>
    </r>
  </si>
  <si>
    <r>
      <t>Zahraniční - počet titulů</t>
    </r>
    <r>
      <rPr>
        <sz val="12"/>
        <rFont val="Arial CE"/>
        <family val="2"/>
      </rPr>
      <t xml:space="preserve"> - </t>
    </r>
  </si>
  <si>
    <r>
      <t>Celkem počet titulů</t>
    </r>
    <r>
      <rPr>
        <sz val="12"/>
        <rFont val="Arial CE"/>
        <family val="2"/>
      </rPr>
      <t xml:space="preserve"> - </t>
    </r>
  </si>
  <si>
    <t xml:space="preserve">I b) Počet studentů na jednotlivých fakultách </t>
  </si>
  <si>
    <t>I d) Výpočetní technika</t>
  </si>
  <si>
    <r>
      <t>II b) Netištěné materiály</t>
    </r>
    <r>
      <rPr>
        <sz val="12"/>
        <rFont val="Arial CE"/>
        <family val="2"/>
      </rPr>
      <t xml:space="preserve"> </t>
    </r>
  </si>
  <si>
    <r>
      <t>II a) Tištěné materiály</t>
    </r>
    <r>
      <rPr>
        <sz val="12"/>
        <rFont val="Arial CE"/>
        <family val="2"/>
      </rPr>
      <t xml:space="preserve"> </t>
    </r>
  </si>
  <si>
    <t xml:space="preserve">II c) Časopisy hrazené z CP </t>
  </si>
  <si>
    <t>zpracuje</t>
  </si>
  <si>
    <r>
      <t>IV a) Počet rešerší</t>
    </r>
    <r>
      <rPr>
        <sz val="12"/>
        <rFont val="Arial CE"/>
        <family val="2"/>
      </rPr>
      <t xml:space="preserve"> - </t>
    </r>
  </si>
  <si>
    <r>
      <t xml:space="preserve">počet všech objednaných titulů + dary + výměna + </t>
    </r>
    <r>
      <rPr>
        <sz val="12"/>
        <rFont val="Arial CE"/>
        <family val="0"/>
      </rPr>
      <t>granty</t>
    </r>
  </si>
  <si>
    <t>K-PdF</t>
  </si>
  <si>
    <t>III a) Knihy, mapy, plakáty, grafické listy ...</t>
  </si>
  <si>
    <t>ÚK+KF+BC CELKEM</t>
  </si>
  <si>
    <t>ČASOPISY TRVALE UCHOVÁVANÉ  (v evidenci KUP)</t>
  </si>
  <si>
    <t>III a) Knihy, mapy, plakáty, grafické listy, ...</t>
  </si>
  <si>
    <t>ÚK, KF</t>
  </si>
  <si>
    <t xml:space="preserve">        </t>
  </si>
  <si>
    <t>****   Databáze jsou licenčně ošetřeny. Část databází je přístupná neomezeně pro celou UP, některé jsou určeny jen pro určité fakulty.</t>
  </si>
  <si>
    <t>FAKULTY + ÚK</t>
  </si>
  <si>
    <r>
      <t xml:space="preserve">II a)  Tištěné materiály - placeno z rozpočtu fakult  v Kč  </t>
    </r>
    <r>
      <rPr>
        <sz val="12"/>
        <rFont val="Arial CE"/>
        <family val="0"/>
      </rPr>
      <t>(mimo ÚK a BC)</t>
    </r>
  </si>
  <si>
    <t>BC *</t>
  </si>
  <si>
    <t>poznámka</t>
  </si>
  <si>
    <t>ÚK, KF, BC</t>
  </si>
  <si>
    <t>ÚK**</t>
  </si>
  <si>
    <t>**   Dokumenty zakoupené pro ÚK jsou hrazeny z rozpočtu KUP</t>
  </si>
  <si>
    <t>Číslo řádku</t>
  </si>
  <si>
    <t>Celkem k 31.12.</t>
  </si>
  <si>
    <t>Přírůstky za rok</t>
  </si>
  <si>
    <t>a</t>
  </si>
  <si>
    <t>II. Uživatelé</t>
  </si>
  <si>
    <t xml:space="preserve"> Číslo řádku</t>
  </si>
  <si>
    <t>Počet</t>
  </si>
  <si>
    <t>Zaregistrovaní uživatelé k 31. 12.</t>
  </si>
  <si>
    <t>III. Výpůjční služby</t>
  </si>
  <si>
    <t>Fyzické osoby</t>
  </si>
  <si>
    <t>Přepočtený počet</t>
  </si>
  <si>
    <t>z toho</t>
  </si>
  <si>
    <t>se vzděláním vysokoškolským</t>
  </si>
  <si>
    <t>z toho knihovnickým</t>
  </si>
  <si>
    <t>se vzděláním středoškolským</t>
  </si>
  <si>
    <t>Počet míst ve studovnách a čítárnách</t>
  </si>
  <si>
    <t>Počet knihovních jednotek ve volném výběru</t>
  </si>
  <si>
    <t>* Pokud je kopírka ve vlastnictví fakulty, zisk z reprografických služeb se odvádí příslušné fakultě.</t>
  </si>
  <si>
    <t>Tab III</t>
  </si>
  <si>
    <t>POŽADAVKY         Z JINÝCH KNIHOVEN</t>
  </si>
  <si>
    <t>Tab I</t>
  </si>
  <si>
    <t>Nezapsané v el. katalogu</t>
  </si>
  <si>
    <t>3. řádek</t>
  </si>
  <si>
    <t>dokumenty jsou majetkem KUP, lokace může být i na katedře fakulty</t>
  </si>
  <si>
    <t>    </t>
  </si>
  <si>
    <t>KF = knihovna fakulty</t>
  </si>
  <si>
    <t>IV d)  absenční výpůjčky</t>
  </si>
  <si>
    <t>K FZV</t>
  </si>
  <si>
    <t>K CMTF</t>
  </si>
  <si>
    <t>K FTK</t>
  </si>
  <si>
    <t>K LF</t>
  </si>
  <si>
    <t>PdF stud.</t>
  </si>
  <si>
    <t>K PF</t>
  </si>
  <si>
    <t>K PřF</t>
  </si>
  <si>
    <t>FZV</t>
  </si>
  <si>
    <t>K FF</t>
  </si>
  <si>
    <t xml:space="preserve">TUZEMSKÉ   POČET OBJEDNANÝCH TITULŮ  </t>
  </si>
  <si>
    <t xml:space="preserve">CELKEM   POČET TITULŮ </t>
  </si>
  <si>
    <t>TUZEMSKÉ   POČET TITULŮ</t>
  </si>
  <si>
    <t>ZAHRANIČNÍ   POČET TITULŮ</t>
  </si>
  <si>
    <t>CELKEM                            POČET TITULŮ</t>
  </si>
  <si>
    <t>CELKEM   POČET SVAZKŮ</t>
  </si>
  <si>
    <t xml:space="preserve">K FTK </t>
  </si>
  <si>
    <t>uvádí se ty dokumenty, které jsou zapsány v přírůstkovém seznamu, ale nejsou zpracovány v ARL</t>
  </si>
  <si>
    <t>Do statistiky se započítávají pouze ty dokumenty, které jsou zapsány v ARL !!!</t>
  </si>
  <si>
    <t>BIS, ODF</t>
  </si>
  <si>
    <t>KF, ODF</t>
  </si>
  <si>
    <t>KF, OZF</t>
  </si>
  <si>
    <t>Wiley (Blackwell)</t>
  </si>
  <si>
    <t>Springer (Kluwer)</t>
  </si>
  <si>
    <t>ZAPSÁNO DO KATALOGU</t>
  </si>
  <si>
    <t>**NÁKUP</t>
  </si>
  <si>
    <t>všechna PC na pracovišti (nezáleží na vlastnictví)</t>
  </si>
  <si>
    <r>
      <t>cena</t>
    </r>
    <r>
      <rPr>
        <sz val="12"/>
        <rFont val="Arial CE"/>
        <family val="2"/>
      </rPr>
      <t xml:space="preserve"> za AV materiály = samostatné dokumenty zakoupené jako AV materiály (hudba, mluvené slovo, film), </t>
    </r>
    <r>
      <rPr>
        <b/>
        <sz val="12"/>
        <rFont val="Arial CE"/>
        <family val="0"/>
      </rPr>
      <t>nepatří sem přílohy</t>
    </r>
    <r>
      <rPr>
        <sz val="12"/>
        <rFont val="Arial CE"/>
        <family val="2"/>
      </rPr>
      <t xml:space="preserve"> tištěných dokumentů</t>
    </r>
  </si>
  <si>
    <t>dokumenty jsou majetkem fakulty, a jsou zpracovány do ARL</t>
  </si>
  <si>
    <t xml:space="preserve">KF, OZF, </t>
  </si>
  <si>
    <t>KF, OA</t>
  </si>
  <si>
    <t>Veškeré přílohy dokumentů se do statistiky nepočítají!</t>
  </si>
  <si>
    <r>
      <t xml:space="preserve"> (dar, výměna),  a  </t>
    </r>
    <r>
      <rPr>
        <b/>
        <i/>
        <sz val="12"/>
        <rFont val="Arial CE"/>
        <family val="0"/>
      </rPr>
      <t>zůstávají ve vlastnictví KUP.</t>
    </r>
  </si>
  <si>
    <r>
      <t xml:space="preserve">dokumenty jsou majetkem KUP, ale  </t>
    </r>
    <r>
      <rPr>
        <b/>
        <i/>
        <sz val="12"/>
        <rFont val="Arial CE"/>
        <family val="0"/>
      </rPr>
      <t>nejsou</t>
    </r>
    <r>
      <rPr>
        <sz val="12"/>
        <rFont val="Arial CE"/>
        <family val="2"/>
      </rPr>
      <t xml:space="preserve"> zpracovány do ARL</t>
    </r>
  </si>
  <si>
    <r>
      <t xml:space="preserve">IV c) Kopírky - vlastnictví </t>
    </r>
    <r>
      <rPr>
        <sz val="12"/>
        <rFont val="Arial CE"/>
        <family val="2"/>
      </rPr>
      <t xml:space="preserve">-    kopírky v KF, které nejsou majetkem fakulty a byly placeny z rozpočtu UP, </t>
    </r>
  </si>
  <si>
    <t>v obou formách</t>
  </si>
  <si>
    <t>Počet titulů ve fondu celkem</t>
  </si>
  <si>
    <t>Ze serveru vydavatele online</t>
  </si>
  <si>
    <t>Počet PC k dispozici uživatelům</t>
  </si>
  <si>
    <t>Evidence uživatelů v jedné centrální databázi</t>
  </si>
  <si>
    <t>Evidence uživatelů v dílčích databázích</t>
  </si>
  <si>
    <t>e-books</t>
  </si>
  <si>
    <t xml:space="preserve">ad 2. řádek - </t>
  </si>
  <si>
    <t xml:space="preserve">ad 3. řádek - </t>
  </si>
  <si>
    <t>III b) e-books</t>
  </si>
  <si>
    <t>KF, ODF, BC</t>
  </si>
  <si>
    <t>BIS</t>
  </si>
  <si>
    <t>STAV FONDU K 31.12.2010</t>
  </si>
  <si>
    <t>III d) Periodická literatura</t>
  </si>
  <si>
    <t>III e) Netištěné informační materiály</t>
  </si>
  <si>
    <t>STATISTICKÉ TABULKY KUP - 2011</t>
  </si>
  <si>
    <t>I a)  personální obsazení Knihovny UP podle dosaženého vzdělání - stav k 31.12.2011</t>
  </si>
  <si>
    <t>I b)  počet studentů     na jednotlivých fakultách v roce 2011</t>
  </si>
  <si>
    <t xml:space="preserve">*    Dokumenty zakoupené pro Britské centrum jsou hrazeny z British Council. V roce 2011 byly zakoupeny dokumenty v celkové hodnotě     </t>
  </si>
  <si>
    <t>POHYB FONDU V ROCE  2011 v  Knihovně UP *</t>
  </si>
  <si>
    <t>ČASOPISY ODEBÍRANÉ v r.  2011</t>
  </si>
  <si>
    <t xml:space="preserve"> PŘÍRUSTEK   2011                             </t>
  </si>
  <si>
    <t xml:space="preserve"> PŘÍRUSTEK                 2011</t>
  </si>
  <si>
    <t xml:space="preserve">V roce 2011 KUP navštívilo celkem   </t>
  </si>
  <si>
    <t xml:space="preserve">Průměrný  počet absenčních výpůjček  v  KUP  na jednoho  čtenáře  v  roce  2011  - </t>
  </si>
  <si>
    <t xml:space="preserve">Průměrný  počet  prezenčních  výpůjček  v  ÚK  na jednoho čtenáře  v  roce  2011   -   </t>
  </si>
  <si>
    <t>s přístupem na internet</t>
  </si>
  <si>
    <t>Počet tiskáren pro veřejné použití</t>
  </si>
  <si>
    <t>Počet skenerů pro veřejné použití</t>
  </si>
  <si>
    <t>Dostupnost hlavních služeb (počet hodin v týdnu)</t>
  </si>
  <si>
    <t>TIŠTĚNÉ MATERIÁLY</t>
  </si>
  <si>
    <t>GRANTY</t>
  </si>
  <si>
    <t>b</t>
  </si>
  <si>
    <t>VIII. Uspořádání knihovny</t>
  </si>
  <si>
    <t>I.A Klasický knihovní fond</t>
  </si>
  <si>
    <t>Počet fyzických jednotek celkem</t>
  </si>
  <si>
    <t>Počet titulů seriálových publikací</t>
  </si>
  <si>
    <t>pouze v tištěné formě</t>
  </si>
  <si>
    <t>pouze v elektronické formě</t>
  </si>
  <si>
    <t>Počet exemplářů seriálových publikací</t>
  </si>
  <si>
    <t>I B. Elektronické knihy</t>
  </si>
  <si>
    <t>V. Počet zaměstnanců knihovny k 31.12.</t>
  </si>
  <si>
    <t>s vyšším odborným vzděláním</t>
  </si>
  <si>
    <t>ANO/NE</t>
  </si>
  <si>
    <t>počet prvních výpůjček</t>
  </si>
  <si>
    <t>počet prodloužení</t>
  </si>
  <si>
    <t>Meziknihovní výpůjční služba v rámci státu</t>
  </si>
  <si>
    <t>Registrované výpůjčky mimo knihovnu</t>
  </si>
  <si>
    <t>z jiných knihoven</t>
  </si>
  <si>
    <t>výpůjčkou</t>
  </si>
  <si>
    <t>kopií v tištěné formě</t>
  </si>
  <si>
    <t>elektronickou kopií</t>
  </si>
  <si>
    <t>do jiných knihoven</t>
  </si>
  <si>
    <t>Meziknihovní výpůjční služba na mezinárodní úrovni</t>
  </si>
  <si>
    <t>IVA. Návštěvy</t>
  </si>
  <si>
    <t>Počet návštěv uživatelů v prostorách knihovny</t>
  </si>
  <si>
    <t>výstup z počítadla turniketu</t>
  </si>
  <si>
    <t>elektronické počítadlo</t>
  </si>
  <si>
    <t>ruční počítání</t>
  </si>
  <si>
    <t>kvalifikovaný odhad</t>
  </si>
  <si>
    <t>IVB. Využití dalších služeb</t>
  </si>
  <si>
    <t>Počet hodin školení organizovaných pro uživatele</t>
  </si>
  <si>
    <t>Počet účastníků školení</t>
  </si>
  <si>
    <t>Počet účastníků výuky zajišťované knihovníky</t>
  </si>
  <si>
    <t>Počet hodin výuky zajišťované knihovníky</t>
  </si>
  <si>
    <t>VIA. Otevírací doba</t>
  </si>
  <si>
    <t>V ústředních/hlavních knihovnách</t>
  </si>
  <si>
    <t>V pobočkových knihovnách</t>
  </si>
  <si>
    <t>Počet otevřených dnů</t>
  </si>
  <si>
    <t>VIB. Přístup k informačním zdrojům</t>
  </si>
  <si>
    <t>s přímým propojením do sítě</t>
  </si>
  <si>
    <t>s možností wifi připojení</t>
  </si>
  <si>
    <t>s přístupem pouze do sítě instituce</t>
  </si>
  <si>
    <t>Náklady na akvizici v Kč</t>
  </si>
  <si>
    <t>Ústřední/hlavní knihovna</t>
  </si>
  <si>
    <t>Pobočkové knihovny</t>
  </si>
  <si>
    <t>VIC. Technické vybavení</t>
  </si>
  <si>
    <t>Počet kopírovacích strojů pro veřejné použití</t>
  </si>
  <si>
    <t>Počet multifunkčních strojů pro veřejné použití</t>
  </si>
  <si>
    <t>VII. Elektronické informační zdroje (EIZ)</t>
  </si>
  <si>
    <t>Počet zpřístupňovaných EIZ</t>
  </si>
  <si>
    <t>V lokálních sítích nebo na samostatných pracovních stanicích</t>
  </si>
  <si>
    <t>bibliografických</t>
  </si>
  <si>
    <t>plnotextových</t>
  </si>
  <si>
    <t>ostatních</t>
  </si>
  <si>
    <t>Počet EIZ vytvářených knihovnou</t>
  </si>
  <si>
    <t xml:space="preserve">    z toho uživatelé s kategorií veřejnost</t>
  </si>
  <si>
    <t>PRODLOUŽENÍ</t>
  </si>
  <si>
    <t>E-BOOKS</t>
  </si>
  <si>
    <t>EIZ</t>
  </si>
  <si>
    <t>ZAHRANIČNÍ   POČET OBJEDNANÝCH TITULŮ</t>
  </si>
  <si>
    <t>V TIŠTĚNÉ FORMĚ</t>
  </si>
  <si>
    <t>V OBOU FORMÁCH</t>
  </si>
  <si>
    <t xml:space="preserve"> VYSOKOŠKOLSKÉ</t>
  </si>
  <si>
    <t>VZDĚLÁNÍ:</t>
  </si>
  <si>
    <t>VYŠŠÍ ODBORNÉ</t>
  </si>
  <si>
    <t>STŘEDOŠKOLSKÉ</t>
  </si>
  <si>
    <t>NEKNIHOVNÍK</t>
  </si>
  <si>
    <t xml:space="preserve">KNIHOVNÍK                </t>
  </si>
  <si>
    <t>V ELEKTRONICKÉ FORMĚ</t>
  </si>
  <si>
    <r>
      <t>V případě</t>
    </r>
    <r>
      <rPr>
        <b/>
        <sz val="12"/>
        <color indexed="10"/>
        <rFont val="Arial CE"/>
        <family val="0"/>
      </rPr>
      <t xml:space="preserve"> zpracování</t>
    </r>
    <r>
      <rPr>
        <b/>
        <sz val="12"/>
        <rFont val="Arial CE"/>
        <family val="0"/>
      </rPr>
      <t xml:space="preserve"> těchto dokumentů do ARL je nutné počet zparcovaných exemplářů</t>
    </r>
    <r>
      <rPr>
        <b/>
        <sz val="12"/>
        <color indexed="10"/>
        <rFont val="Arial CE"/>
        <family val="0"/>
      </rPr>
      <t xml:space="preserve"> odečíst ze stavu</t>
    </r>
    <r>
      <rPr>
        <b/>
        <sz val="12"/>
        <rFont val="Arial CE"/>
        <family val="0"/>
      </rPr>
      <t>!</t>
    </r>
  </si>
  <si>
    <t>v tištěné formě, elektronické formě, v obou formách</t>
  </si>
  <si>
    <r>
      <t xml:space="preserve">Uvádí se pouze ty materiály, které byly jako </t>
    </r>
    <r>
      <rPr>
        <b/>
        <i/>
        <sz val="12"/>
        <rFont val="Arial CE"/>
        <family val="0"/>
      </rPr>
      <t>samostatné</t>
    </r>
    <r>
      <rPr>
        <sz val="12"/>
        <rFont val="Arial CE"/>
        <family val="0"/>
      </rPr>
      <t xml:space="preserve"> netištěné informační materiály objednány - </t>
    </r>
    <r>
      <rPr>
        <b/>
        <sz val="12"/>
        <rFont val="Arial CE"/>
        <family val="0"/>
      </rPr>
      <t xml:space="preserve">nepatří sem  přílohy!                                                                                                                                                  </t>
    </r>
  </si>
  <si>
    <r>
      <t xml:space="preserve">Databáze lokálně instalované (dá se v nich listovat a vyhledávat) - </t>
    </r>
    <r>
      <rPr>
        <b/>
        <sz val="12"/>
        <rFont val="Arial CE"/>
        <family val="0"/>
      </rPr>
      <t>nepatří sem  přílohy!</t>
    </r>
  </si>
  <si>
    <t>SDI a jiné (počítají se pouze ty rešerše, které mají "košilku")</t>
  </si>
  <si>
    <t xml:space="preserve">    TARAN, nebo jsou majetkem KUP</t>
  </si>
  <si>
    <t>počet OBJEDNANÝCH titulů v jednotlivých formách</t>
  </si>
  <si>
    <t>OBIS, KF</t>
  </si>
  <si>
    <r>
      <t xml:space="preserve">SDI   PROFILY </t>
    </r>
    <r>
      <rPr>
        <sz val="5"/>
        <rFont val="Arial CE"/>
        <family val="0"/>
      </rPr>
      <t>(vytvořené    a spravované KUP)</t>
    </r>
  </si>
  <si>
    <r>
      <t>Počet rešerší zpracovaných na objednávku uživatelů</t>
    </r>
    <r>
      <rPr>
        <sz val="7"/>
        <rFont val="Times New Roman"/>
        <family val="1"/>
      </rPr>
      <t xml:space="preserve"> (včetně SDI)</t>
    </r>
  </si>
  <si>
    <t xml:space="preserve">Nezapsané v ARL                      </t>
  </si>
  <si>
    <t xml:space="preserve">Nezapsané v ARL                         </t>
  </si>
  <si>
    <t>LOKÁLNÍ</t>
  </si>
  <si>
    <t>***  AV  MATERIÁLY   (mimo příloh)</t>
  </si>
  <si>
    <t>v v</t>
  </si>
  <si>
    <t>III b) dokumenty nezapsané v el. katalogu</t>
  </si>
  <si>
    <t>III c) kvalifikační práce</t>
  </si>
  <si>
    <t>III d) e-books</t>
  </si>
  <si>
    <t xml:space="preserve">III e)  periodická literatura  </t>
  </si>
  <si>
    <t xml:space="preserve">III f) netištěné informační materiály </t>
  </si>
  <si>
    <t>Fond Knihovny UP je tvořen fondem Ústřední knihovny, knihoven na fakultách a  Britského centra</t>
  </si>
  <si>
    <t xml:space="preserve">Nezapsané v ARL </t>
  </si>
  <si>
    <t>STAV FONDU               K 31.12.2010</t>
  </si>
  <si>
    <t>ZAPSÁNO                      DO KATALOGU</t>
  </si>
  <si>
    <t>ZBÝVÁ                  K ZAPSÁNÍ</t>
  </si>
  <si>
    <t>STAV FONDU                    K 31.12.2010</t>
  </si>
  <si>
    <t>STAV FONDU                         K 31.12.2010</t>
  </si>
  <si>
    <t xml:space="preserve">z matriky (CVT- Matochová, Rogl)   </t>
  </si>
  <si>
    <r>
      <t>cena</t>
    </r>
    <r>
      <rPr>
        <sz val="12"/>
        <rFont val="Arial CE"/>
        <family val="2"/>
      </rPr>
      <t xml:space="preserve"> za dokumenty získané nákupem, které </t>
    </r>
    <r>
      <rPr>
        <b/>
        <sz val="12"/>
        <color indexed="10"/>
        <rFont val="Arial CE"/>
        <family val="0"/>
      </rPr>
      <t>prošly akvizicí KUP</t>
    </r>
    <r>
      <rPr>
        <sz val="12"/>
        <rFont val="Arial CE"/>
        <family val="2"/>
      </rPr>
      <t xml:space="preserve"> + náklady                 na výměnu + </t>
    </r>
    <r>
      <rPr>
        <b/>
        <sz val="12"/>
        <rFont val="Arial CE"/>
        <family val="0"/>
      </rPr>
      <t>granty</t>
    </r>
  </si>
  <si>
    <t>PŘEPRACOVAT DLE SKUTEČNOSTI!</t>
  </si>
  <si>
    <r>
      <rPr>
        <sz val="12"/>
        <rFont val="Arial CE"/>
        <family val="0"/>
      </rPr>
      <t xml:space="preserve">ROZŠÍŘENO O TABULKY </t>
    </r>
    <r>
      <rPr>
        <b/>
        <sz val="12"/>
        <rFont val="Arial CE"/>
        <family val="0"/>
      </rPr>
      <t>III</t>
    </r>
  </si>
  <si>
    <t>bis</t>
  </si>
  <si>
    <t>lf</t>
  </si>
  <si>
    <t>cmtf</t>
  </si>
  <si>
    <t>ftk</t>
  </si>
  <si>
    <t>pf</t>
  </si>
  <si>
    <t>V roce  2011 bylo do katalogu UP zapsáno  15.827 exemplářů = 14.357 titulů</t>
  </si>
  <si>
    <t>Z</t>
  </si>
  <si>
    <t>přf</t>
  </si>
  <si>
    <t>***    Do AV materiálu patří všechny typy netištěných materiálů s výjimkou databází</t>
  </si>
  <si>
    <t>fzv</t>
  </si>
  <si>
    <t>pdf</t>
  </si>
  <si>
    <t>prf</t>
  </si>
  <si>
    <t>celkem</t>
  </si>
  <si>
    <t>bc   15</t>
  </si>
  <si>
    <t>Počet založených dokumentů v ÚK v roce 2011  (sledováno elektronicky)  -</t>
  </si>
  <si>
    <t>I. Základní informace (struktura a obsluhovaná populace)</t>
  </si>
  <si>
    <t>Počet organizačních jednotek zajišťujících knihovnicko-informační služby (součet řádků 08..)</t>
  </si>
  <si>
    <t>V tom</t>
  </si>
  <si>
    <t>Ústřední knihovna (ve většině případů odpovídá součtu 0801+0802)</t>
  </si>
  <si>
    <t>Pobočková knihovna</t>
  </si>
  <si>
    <t>Studenti podle matriky</t>
  </si>
  <si>
    <t>Údaj se přebere z jiného výkazu</t>
  </si>
  <si>
    <t>Zaměstnanci – fyzický počet</t>
  </si>
  <si>
    <t>II. Knihovní a informační zdroje</t>
  </si>
  <si>
    <t>II. 1.Klasický knihovní fond</t>
  </si>
  <si>
    <t>Počet fyzických jednotek ve fondu celkem  (0101)</t>
  </si>
  <si>
    <t>Počet fyzických jednotek přidaných do fondu (přírůstky) (0101)</t>
  </si>
  <si>
    <t>Počet fyzických jednotek vyřazených z fondu (úbytky) (0107)</t>
  </si>
  <si>
    <t>II. 2 Seriálové publikace</t>
  </si>
  <si>
    <t>Počet titulů celkem (0108)</t>
  </si>
  <si>
    <t>v tištěné formě</t>
  </si>
  <si>
    <t>v elektronické formě</t>
  </si>
  <si>
    <t>Počet exemplářů odebíraných v tištěné formě (0109)</t>
  </si>
  <si>
    <t>II. 3 Elektronické knihy</t>
  </si>
  <si>
    <t xml:space="preserve">Počet přidaných titulů  </t>
  </si>
  <si>
    <t>II. 4 Elektronické informační zdroje</t>
  </si>
  <si>
    <t>Zpřístupňované (0712)</t>
  </si>
  <si>
    <t>Vytvářené (0710)</t>
  </si>
  <si>
    <t>V lokální síti nebo na samostatných PC</t>
  </si>
  <si>
    <t>Bibliografické</t>
  </si>
  <si>
    <t>Plnotextové</t>
  </si>
  <si>
    <t>Ostatní</t>
  </si>
  <si>
    <t>II. B Zaměstnanci knihovny</t>
  </si>
  <si>
    <t>Přepočet na plné úvazky (FTE)</t>
  </si>
  <si>
    <t>Počet zaměstnanců celkem (0501)</t>
  </si>
  <si>
    <t>s VŠ vzděláním (0502)</t>
  </si>
  <si>
    <t xml:space="preserve">        z toho knihovnickým  (0503)</t>
  </si>
  <si>
    <t>s VOŠ vzděláním</t>
  </si>
  <si>
    <t xml:space="preserve">                     z toho knihovnickým</t>
  </si>
  <si>
    <t>se SŠ vzděláním (0504)</t>
  </si>
  <si>
    <t xml:space="preserve">        z toho knihovnickým (0505)</t>
  </si>
  <si>
    <t>II. C Přístup a vybavení</t>
  </si>
  <si>
    <t>II. C1 Otevírací doba</t>
  </si>
  <si>
    <t>Dostupnost hlavních služeb (počet hodin v týdnu)</t>
  </si>
  <si>
    <t>II. C2 Přístup k informačním zdrojům</t>
  </si>
  <si>
    <t>Počet studijních míst k dispozici uživatelům (0601)</t>
  </si>
  <si>
    <t>Z toho</t>
  </si>
  <si>
    <t>s možností přímého připojení do sítě instituce</t>
  </si>
  <si>
    <t>s možností WIFI připojení</t>
  </si>
  <si>
    <t>Počet PC k dispozici uživatelům</t>
  </si>
  <si>
    <t>S přístupem pouze do sítě instituce</t>
  </si>
  <si>
    <t>S přístupem na internet</t>
  </si>
  <si>
    <t>Počet knihovních jednotek ve volně přístupném fondu (0604)</t>
  </si>
  <si>
    <t>II. C3 Technické vybavení</t>
  </si>
  <si>
    <t>III. Využití služeb</t>
  </si>
  <si>
    <t>III. A Registrovaní uživatelé</t>
  </si>
  <si>
    <t>Počet registrovaných uživatelů celkem (0201)</t>
  </si>
  <si>
    <t>z toho uživatelé s kategorií veřejnost</t>
  </si>
  <si>
    <t>Evidence uživatelů v jedné centrální databázi</t>
  </si>
  <si>
    <t>Evidence uživatelů v dílčích databázích</t>
  </si>
  <si>
    <t>III. B Výpůjčky</t>
  </si>
  <si>
    <t>Počet registrovaných absenčních výpůjček celkem (0301)</t>
  </si>
  <si>
    <t>Počet prvních výpůjček</t>
  </si>
  <si>
    <t>Počet prodloužení</t>
  </si>
  <si>
    <t>Meziknihovní výpůjční služba v rámci státu (0304)</t>
  </si>
  <si>
    <t>Počet žádostí z jiných knihoven celkem (0305)</t>
  </si>
  <si>
    <t>Z toho vyřízených</t>
  </si>
  <si>
    <t>Výpůjčkou</t>
  </si>
  <si>
    <t>Kopií v tištěné formě</t>
  </si>
  <si>
    <t>Elektronickou kopií</t>
  </si>
  <si>
    <t>Počet žádostí do jiných knihoven (0306)</t>
  </si>
  <si>
    <t>Počet žádostí z jiných knihoven celkem (0308)</t>
  </si>
  <si>
    <t>Počet žádostí do jiných knihoven (0309)</t>
  </si>
  <si>
    <t>a) údaje nebudou srovnatelné s předchozím výkazem,  kde se v tomto řádku uváděly počty výpůjček realizovaných prostřednictvím českých center pro mezinárodní meziknihovní výpůjční službu (NK ČR, NTK apod.)</t>
  </si>
  <si>
    <t>III. C Návštěvy</t>
  </si>
  <si>
    <t>Počet návštěv uživatelů v prostorách knihovny celkem</t>
  </si>
  <si>
    <t>A</t>
  </si>
  <si>
    <t>B</t>
  </si>
  <si>
    <t>C</t>
  </si>
  <si>
    <t>D</t>
  </si>
  <si>
    <t xml:space="preserve"> </t>
  </si>
  <si>
    <t>III. D Školení a výuka</t>
  </si>
  <si>
    <t>Počet hodin</t>
  </si>
  <si>
    <t>Počet účastníků</t>
  </si>
  <si>
    <t>Školení pro uživatele (0408)</t>
  </si>
  <si>
    <t>Výuka zajišťovaná knihovníky</t>
  </si>
  <si>
    <t>III. E Rešerše</t>
  </si>
  <si>
    <t>Počet zpracovaných rešerší (0401)</t>
  </si>
  <si>
    <t>Náklady na akvizici (0602)</t>
  </si>
  <si>
    <t>IV. Náklady (včetně DPH v Kč)</t>
  </si>
  <si>
    <t>b) metodu výpočtu označte indexem: A= výstup z počitadla turniketu      B = elektronické počitadlo</t>
  </si>
  <si>
    <t xml:space="preserve">                                                            </t>
  </si>
  <si>
    <t xml:space="preserve">                                                                  C = ruční počítání                               D = kvalifikovaný odhad</t>
  </si>
  <si>
    <t xml:space="preserve">                                                 </t>
  </si>
  <si>
    <r>
      <t>V tom podle</t>
    </r>
    <r>
      <rPr>
        <vertAlign val="superscript"/>
        <sz val="10"/>
        <rFont val="Arial CE"/>
        <family val="0"/>
      </rPr>
      <t>b</t>
    </r>
  </si>
  <si>
    <r>
      <t>Meziknihovní výpůjční služba na mezistátní úrovni (0307)</t>
    </r>
    <r>
      <rPr>
        <vertAlign val="superscript"/>
        <sz val="10"/>
        <rFont val="Arial CE"/>
        <family val="0"/>
      </rPr>
      <t>a</t>
    </r>
  </si>
  <si>
    <t>V ústřední knihovně</t>
  </si>
  <si>
    <t>V pobočkov. knihovnách</t>
  </si>
  <si>
    <t>Ne</t>
  </si>
  <si>
    <t>Ano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</si>
</sst>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[$€-2]\ #\ ##,000_);[Red]\([$€-2]\ #\ ##,000\)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6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Arial CE"/>
      <family val="0"/>
    </font>
    <font>
      <sz val="10"/>
      <name val="Arial"/>
      <family val="2"/>
    </font>
    <font>
      <b/>
      <sz val="14"/>
      <color indexed="12"/>
      <name val="Arial CE"/>
      <family val="0"/>
    </font>
    <font>
      <sz val="12"/>
      <color indexed="12"/>
      <name val="Arial CE"/>
      <family val="0"/>
    </font>
    <font>
      <sz val="14"/>
      <color indexed="10"/>
      <name val="Arial CE"/>
      <family val="2"/>
    </font>
    <font>
      <b/>
      <sz val="24"/>
      <color indexed="10"/>
      <name val="Arial CE"/>
      <family val="0"/>
    </font>
    <font>
      <b/>
      <sz val="9"/>
      <name val="Times New Roman"/>
      <family val="1"/>
    </font>
    <font>
      <b/>
      <sz val="12"/>
      <color indexed="10"/>
      <name val="Arial CE"/>
      <family val="0"/>
    </font>
    <font>
      <sz val="7"/>
      <name val="Times New Roman"/>
      <family val="1"/>
    </font>
    <font>
      <i/>
      <sz val="9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6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7" borderId="8" applyNumberFormat="0" applyAlignment="0" applyProtection="0"/>
    <xf numFmtId="0" fontId="63" fillId="19" borderId="8" applyNumberFormat="0" applyAlignment="0" applyProtection="0"/>
    <xf numFmtId="0" fontId="64" fillId="19" borderId="9" applyNumberFormat="0" applyAlignment="0" applyProtection="0"/>
    <xf numFmtId="0" fontId="6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3" borderId="0" applyNumberFormat="0" applyBorder="0" applyAlignment="0" applyProtection="0"/>
  </cellStyleXfs>
  <cellXfs count="1100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10" fillId="24" borderId="0" xfId="0" applyFont="1" applyFill="1" applyBorder="1" applyAlignment="1">
      <alignment vertical="justify"/>
    </xf>
    <xf numFmtId="0" fontId="1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0" xfId="0" applyFill="1" applyAlignment="1">
      <alignment horizontal="justify" vertical="center"/>
    </xf>
    <xf numFmtId="0" fontId="1" fillId="0" borderId="1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Continuous" vertical="center"/>
    </xf>
    <xf numFmtId="0" fontId="7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1" fillId="24" borderId="0" xfId="0" applyFont="1" applyFill="1" applyAlignment="1">
      <alignment wrapText="1"/>
    </xf>
    <xf numFmtId="0" fontId="7" fillId="24" borderId="0" xfId="0" applyFont="1" applyFill="1" applyBorder="1" applyAlignment="1">
      <alignment wrapText="1"/>
    </xf>
    <xf numFmtId="49" fontId="0" fillId="24" borderId="0" xfId="0" applyNumberFormat="1" applyFill="1" applyAlignment="1">
      <alignment/>
    </xf>
    <xf numFmtId="0" fontId="0" fillId="24" borderId="11" xfId="0" applyFill="1" applyBorder="1" applyAlignment="1">
      <alignment/>
    </xf>
    <xf numFmtId="0" fontId="0" fillId="24" borderId="15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7" fillId="24" borderId="0" xfId="0" applyFont="1" applyFill="1" applyBorder="1" applyAlignment="1">
      <alignment horizontal="left" vertical="center" wrapText="1"/>
    </xf>
    <xf numFmtId="0" fontId="16" fillId="24" borderId="0" xfId="0" applyFont="1" applyFill="1" applyAlignment="1">
      <alignment wrapText="1"/>
    </xf>
    <xf numFmtId="0" fontId="1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24" borderId="0" xfId="0" applyFont="1" applyFill="1" applyBorder="1" applyAlignment="1">
      <alignment horizontal="left" indent="2"/>
    </xf>
    <xf numFmtId="49" fontId="4" fillId="24" borderId="0" xfId="0" applyNumberFormat="1" applyFont="1" applyFill="1" applyBorder="1" applyAlignment="1">
      <alignment horizontal="left" indent="2"/>
    </xf>
    <xf numFmtId="0" fontId="28" fillId="24" borderId="0" xfId="0" applyFont="1" applyFill="1" applyBorder="1" applyAlignment="1">
      <alignment horizontal="left" indent="2"/>
    </xf>
    <xf numFmtId="3" fontId="0" fillId="24" borderId="17" xfId="0" applyNumberFormat="1" applyFont="1" applyFill="1" applyBorder="1" applyAlignment="1">
      <alignment horizontal="left"/>
    </xf>
    <xf numFmtId="3" fontId="2" fillId="24" borderId="0" xfId="0" applyNumberFormat="1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right"/>
    </xf>
    <xf numFmtId="0" fontId="13" fillId="24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24" borderId="0" xfId="0" applyFill="1" applyBorder="1" applyAlignment="1">
      <alignment horizontal="justify" vertical="center"/>
    </xf>
    <xf numFmtId="0" fontId="1" fillId="24" borderId="18" xfId="0" applyFont="1" applyFill="1" applyBorder="1" applyAlignment="1">
      <alignment horizontal="right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 horizontal="left" vertical="center"/>
    </xf>
    <xf numFmtId="4" fontId="8" fillId="24" borderId="0" xfId="0" applyNumberFormat="1" applyFont="1" applyFill="1" applyAlignment="1" applyProtection="1">
      <alignment/>
      <protection locked="0"/>
    </xf>
    <xf numFmtId="4" fontId="8" fillId="24" borderId="0" xfId="0" applyNumberFormat="1" applyFont="1" applyFill="1" applyAlignment="1" applyProtection="1">
      <alignment horizontal="left"/>
      <protection locked="0"/>
    </xf>
    <xf numFmtId="4" fontId="8" fillId="24" borderId="0" xfId="0" applyNumberFormat="1" applyFont="1" applyFill="1" applyAlignment="1" applyProtection="1">
      <alignment horizontal="center"/>
      <protection locked="0"/>
    </xf>
    <xf numFmtId="4" fontId="1" fillId="24" borderId="0" xfId="0" applyNumberFormat="1" applyFont="1" applyFill="1" applyAlignment="1" applyProtection="1">
      <alignment horizontal="center"/>
      <protection locked="0"/>
    </xf>
    <xf numFmtId="4" fontId="1" fillId="24" borderId="0" xfId="0" applyNumberFormat="1" applyFont="1" applyFill="1" applyAlignment="1" applyProtection="1">
      <alignment horizontal="left"/>
      <protection locked="0"/>
    </xf>
    <xf numFmtId="4" fontId="0" fillId="24" borderId="0" xfId="0" applyNumberFormat="1" applyFill="1" applyAlignment="1" applyProtection="1">
      <alignment horizontal="left"/>
      <protection locked="0"/>
    </xf>
    <xf numFmtId="4" fontId="0" fillId="24" borderId="0" xfId="0" applyNumberFormat="1" applyFill="1" applyAlignment="1" applyProtection="1">
      <alignment horizontal="center"/>
      <protection locked="0"/>
    </xf>
    <xf numFmtId="4" fontId="0" fillId="24" borderId="0" xfId="0" applyNumberFormat="1" applyFill="1" applyAlignment="1" applyProtection="1">
      <alignment horizontal="centerContinuous"/>
      <protection locked="0"/>
    </xf>
    <xf numFmtId="4" fontId="0" fillId="24" borderId="0" xfId="0" applyNumberFormat="1" applyFill="1" applyAlignment="1" applyProtection="1">
      <alignment/>
      <protection locked="0"/>
    </xf>
    <xf numFmtId="4" fontId="7" fillId="24" borderId="0" xfId="0" applyNumberFormat="1" applyFont="1" applyFill="1" applyAlignment="1" applyProtection="1">
      <alignment horizontal="left"/>
      <protection locked="0"/>
    </xf>
    <xf numFmtId="4" fontId="4" fillId="24" borderId="0" xfId="0" applyNumberFormat="1" applyFont="1" applyFill="1" applyAlignment="1" applyProtection="1">
      <alignment horizontal="left"/>
      <protection locked="0"/>
    </xf>
    <xf numFmtId="4" fontId="0" fillId="24" borderId="0" xfId="0" applyNumberFormat="1" applyFont="1" applyFill="1" applyAlignment="1" applyProtection="1">
      <alignment horizontal="left"/>
      <protection locked="0"/>
    </xf>
    <xf numFmtId="4" fontId="6" fillId="24" borderId="0" xfId="0" applyNumberFormat="1" applyFont="1" applyFill="1" applyAlignment="1" applyProtection="1">
      <alignment/>
      <protection locked="0"/>
    </xf>
    <xf numFmtId="4" fontId="6" fillId="24" borderId="14" xfId="0" applyNumberFormat="1" applyFont="1" applyFill="1" applyBorder="1" applyAlignment="1" applyProtection="1">
      <alignment horizontal="center"/>
      <protection locked="0"/>
    </xf>
    <xf numFmtId="4" fontId="6" fillId="24" borderId="19" xfId="0" applyNumberFormat="1" applyFont="1" applyFill="1" applyBorder="1" applyAlignment="1" applyProtection="1">
      <alignment horizontal="center"/>
      <protection locked="0"/>
    </xf>
    <xf numFmtId="4" fontId="6" fillId="24" borderId="20" xfId="0" applyNumberFormat="1" applyFont="1" applyFill="1" applyBorder="1" applyAlignment="1" applyProtection="1">
      <alignment horizontal="center"/>
      <protection locked="0"/>
    </xf>
    <xf numFmtId="4" fontId="0" fillId="24" borderId="11" xfId="0" applyNumberFormat="1" applyFill="1" applyBorder="1" applyAlignment="1" applyProtection="1">
      <alignment/>
      <protection locked="0"/>
    </xf>
    <xf numFmtId="4" fontId="0" fillId="24" borderId="16" xfId="0" applyNumberFormat="1" applyFill="1" applyBorder="1" applyAlignment="1" applyProtection="1">
      <alignment/>
      <protection locked="0"/>
    </xf>
    <xf numFmtId="4" fontId="1" fillId="24" borderId="0" xfId="0" applyNumberFormat="1" applyFont="1" applyFill="1" applyAlignment="1" applyProtection="1">
      <alignment/>
      <protection locked="0"/>
    </xf>
    <xf numFmtId="4" fontId="0" fillId="24" borderId="0" xfId="0" applyNumberFormat="1" applyFill="1" applyBorder="1" applyAlignment="1" applyProtection="1">
      <alignment/>
      <protection locked="0"/>
    </xf>
    <xf numFmtId="4" fontId="0" fillId="24" borderId="0" xfId="0" applyNumberFormat="1" applyFill="1" applyBorder="1" applyAlignment="1" applyProtection="1">
      <alignment horizontal="center"/>
      <protection locked="0"/>
    </xf>
    <xf numFmtId="4" fontId="0" fillId="24" borderId="0" xfId="0" applyNumberFormat="1" applyFill="1" applyBorder="1" applyAlignment="1" applyProtection="1">
      <alignment vertical="center"/>
      <protection locked="0"/>
    </xf>
    <xf numFmtId="4" fontId="6" fillId="24" borderId="0" xfId="0" applyNumberFormat="1" applyFont="1" applyFill="1" applyBorder="1" applyAlignment="1" applyProtection="1">
      <alignment/>
      <protection locked="0"/>
    </xf>
    <xf numFmtId="4" fontId="6" fillId="24" borderId="0" xfId="0" applyNumberFormat="1" applyFont="1" applyFill="1" applyAlignment="1" applyProtection="1">
      <alignment horizontal="center"/>
      <protection locked="0"/>
    </xf>
    <xf numFmtId="4" fontId="7" fillId="24" borderId="0" xfId="0" applyNumberFormat="1" applyFont="1" applyFill="1" applyBorder="1" applyAlignment="1" applyProtection="1">
      <alignment horizontal="left"/>
      <protection locked="0"/>
    </xf>
    <xf numFmtId="4" fontId="1" fillId="24" borderId="0" xfId="0" applyNumberFormat="1" applyFont="1" applyFill="1" applyBorder="1" applyAlignment="1" applyProtection="1">
      <alignment horizontal="left"/>
      <protection locked="0"/>
    </xf>
    <xf numFmtId="4" fontId="27" fillId="24" borderId="0" xfId="0" applyNumberFormat="1" applyFont="1" applyFill="1" applyAlignment="1" applyProtection="1">
      <alignment horizontal="left"/>
      <protection locked="0"/>
    </xf>
    <xf numFmtId="4" fontId="27" fillId="24" borderId="0" xfId="0" applyNumberFormat="1" applyFont="1" applyFill="1" applyAlignment="1" applyProtection="1">
      <alignment/>
      <protection locked="0"/>
    </xf>
    <xf numFmtId="4" fontId="6" fillId="24" borderId="0" xfId="0" applyNumberFormat="1" applyFont="1" applyFill="1" applyBorder="1" applyAlignment="1" applyProtection="1">
      <alignment horizontal="center"/>
      <protection locked="0"/>
    </xf>
    <xf numFmtId="4" fontId="6" fillId="24" borderId="21" xfId="0" applyNumberFormat="1" applyFont="1" applyFill="1" applyBorder="1" applyAlignment="1" applyProtection="1">
      <alignment horizontal="justify" vertical="center"/>
      <protection locked="0"/>
    </xf>
    <xf numFmtId="4" fontId="0" fillId="24" borderId="18" xfId="0" applyNumberFormat="1" applyFill="1" applyBorder="1" applyAlignment="1" applyProtection="1">
      <alignment/>
      <protection locked="0"/>
    </xf>
    <xf numFmtId="4" fontId="12" fillId="24" borderId="10" xfId="0" applyNumberFormat="1" applyFont="1" applyFill="1" applyBorder="1" applyAlignment="1" applyProtection="1">
      <alignment/>
      <protection locked="0"/>
    </xf>
    <xf numFmtId="4" fontId="18" fillId="24" borderId="0" xfId="0" applyNumberFormat="1" applyFont="1" applyFill="1" applyAlignment="1" applyProtection="1">
      <alignment horizontal="justify" vertical="top" wrapText="1"/>
      <protection locked="0"/>
    </xf>
    <xf numFmtId="4" fontId="18" fillId="24" borderId="0" xfId="0" applyNumberFormat="1" applyFont="1" applyFill="1" applyBorder="1" applyAlignment="1" applyProtection="1">
      <alignment horizontal="justify" vertical="top" wrapText="1"/>
      <protection locked="0"/>
    </xf>
    <xf numFmtId="3" fontId="8" fillId="24" borderId="0" xfId="0" applyNumberFormat="1" applyFont="1" applyFill="1" applyAlignment="1" applyProtection="1">
      <alignment horizontal="left"/>
      <protection locked="0"/>
    </xf>
    <xf numFmtId="3" fontId="8" fillId="24" borderId="0" xfId="0" applyNumberFormat="1" applyFont="1" applyFill="1" applyAlignment="1" applyProtection="1">
      <alignment/>
      <protection locked="0"/>
    </xf>
    <xf numFmtId="3" fontId="9" fillId="24" borderId="0" xfId="0" applyNumberFormat="1" applyFont="1" applyFill="1" applyAlignment="1" applyProtection="1">
      <alignment/>
      <protection locked="0"/>
    </xf>
    <xf numFmtId="3" fontId="0" fillId="24" borderId="0" xfId="0" applyNumberFormat="1" applyFill="1" applyAlignment="1" applyProtection="1">
      <alignment/>
      <protection locked="0"/>
    </xf>
    <xf numFmtId="3" fontId="0" fillId="25" borderId="0" xfId="0" applyNumberFormat="1" applyFill="1" applyBorder="1" applyAlignment="1" applyProtection="1">
      <alignment/>
      <protection locked="0"/>
    </xf>
    <xf numFmtId="3" fontId="1" fillId="24" borderId="0" xfId="0" applyNumberFormat="1" applyFont="1" applyFill="1" applyAlignment="1" applyProtection="1">
      <alignment horizontal="left"/>
      <protection locked="0"/>
    </xf>
    <xf numFmtId="3" fontId="0" fillId="24" borderId="0" xfId="0" applyNumberFormat="1" applyFill="1" applyBorder="1" applyAlignment="1" applyProtection="1">
      <alignment/>
      <protection locked="0"/>
    </xf>
    <xf numFmtId="3" fontId="20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3" xfId="0" applyNumberFormat="1" applyFill="1" applyBorder="1" applyAlignment="1" applyProtection="1">
      <alignment horizontal="left"/>
      <protection locked="0"/>
    </xf>
    <xf numFmtId="3" fontId="0" fillId="24" borderId="11" xfId="0" applyNumberFormat="1" applyFill="1" applyBorder="1" applyAlignment="1" applyProtection="1">
      <alignment horizontal="left"/>
      <protection locked="0"/>
    </xf>
    <xf numFmtId="3" fontId="0" fillId="24" borderId="12" xfId="0" applyNumberFormat="1" applyFill="1" applyBorder="1" applyAlignment="1" applyProtection="1">
      <alignment horizontal="left"/>
      <protection locked="0"/>
    </xf>
    <xf numFmtId="4" fontId="0" fillId="25" borderId="0" xfId="0" applyNumberFormat="1" applyFill="1" applyBorder="1" applyAlignment="1" applyProtection="1">
      <alignment/>
      <protection locked="0"/>
    </xf>
    <xf numFmtId="3" fontId="1" fillId="24" borderId="10" xfId="0" applyNumberFormat="1" applyFont="1" applyFill="1" applyBorder="1" applyAlignment="1" applyProtection="1">
      <alignment horizontal="left"/>
      <protection locked="0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3" fontId="0" fillId="25" borderId="0" xfId="0" applyNumberFormat="1" applyFill="1" applyBorder="1" applyAlignment="1" applyProtection="1">
      <alignment horizontal="centerContinuous" vertical="center"/>
      <protection locked="0"/>
    </xf>
    <xf numFmtId="3" fontId="5" fillId="25" borderId="0" xfId="0" applyNumberFormat="1" applyFont="1" applyFill="1" applyBorder="1" applyAlignment="1" applyProtection="1">
      <alignment horizontal="centerContinuous" vertical="center"/>
      <protection locked="0"/>
    </xf>
    <xf numFmtId="3" fontId="10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0" xfId="0" applyNumberFormat="1" applyFont="1" applyFill="1" applyAlignment="1" applyProtection="1">
      <alignment/>
      <protection locked="0"/>
    </xf>
    <xf numFmtId="3" fontId="0" fillId="25" borderId="13" xfId="0" applyNumberFormat="1" applyFill="1" applyBorder="1" applyAlignment="1" applyProtection="1">
      <alignment/>
      <protection locked="0"/>
    </xf>
    <xf numFmtId="3" fontId="13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24" xfId="0" applyNumberFormat="1" applyFill="1" applyBorder="1" applyAlignment="1" applyProtection="1">
      <alignment horizontal="center"/>
      <protection locked="0"/>
    </xf>
    <xf numFmtId="3" fontId="6" fillId="24" borderId="25" xfId="0" applyNumberFormat="1" applyFont="1" applyFill="1" applyBorder="1" applyAlignment="1" applyProtection="1">
      <alignment horizontal="center"/>
      <protection locked="0"/>
    </xf>
    <xf numFmtId="3" fontId="0" fillId="25" borderId="11" xfId="0" applyNumberFormat="1" applyFill="1" applyBorder="1" applyAlignment="1" applyProtection="1">
      <alignment/>
      <protection locked="0"/>
    </xf>
    <xf numFmtId="3" fontId="0" fillId="24" borderId="26" xfId="0" applyNumberFormat="1" applyFill="1" applyBorder="1" applyAlignment="1" applyProtection="1">
      <alignment horizontal="center"/>
      <protection locked="0"/>
    </xf>
    <xf numFmtId="3" fontId="6" fillId="24" borderId="27" xfId="0" applyNumberFormat="1" applyFont="1" applyFill="1" applyBorder="1" applyAlignment="1" applyProtection="1">
      <alignment horizontal="center"/>
      <protection locked="0"/>
    </xf>
    <xf numFmtId="3" fontId="0" fillId="25" borderId="12" xfId="0" applyNumberFormat="1" applyFill="1" applyBorder="1" applyAlignment="1" applyProtection="1">
      <alignment/>
      <protection locked="0"/>
    </xf>
    <xf numFmtId="3" fontId="0" fillId="24" borderId="28" xfId="0" applyNumberFormat="1" applyFill="1" applyBorder="1" applyAlignment="1" applyProtection="1">
      <alignment horizontal="center"/>
      <protection locked="0"/>
    </xf>
    <xf numFmtId="3" fontId="1" fillId="25" borderId="10" xfId="0" applyNumberFormat="1" applyFont="1" applyFill="1" applyBorder="1" applyAlignment="1" applyProtection="1">
      <alignment/>
      <protection locked="0"/>
    </xf>
    <xf numFmtId="3" fontId="1" fillId="25" borderId="0" xfId="0" applyNumberFormat="1" applyFont="1" applyFill="1" applyBorder="1" applyAlignment="1" applyProtection="1">
      <alignment/>
      <protection locked="0"/>
    </xf>
    <xf numFmtId="3" fontId="7" fillId="25" borderId="0" xfId="0" applyNumberFormat="1" applyFont="1" applyFill="1" applyBorder="1" applyAlignment="1" applyProtection="1">
      <alignment/>
      <protection locked="0"/>
    </xf>
    <xf numFmtId="3" fontId="1" fillId="25" borderId="0" xfId="0" applyNumberFormat="1" applyFont="1" applyFill="1" applyBorder="1" applyAlignment="1" applyProtection="1">
      <alignment horizontal="centerContinuous"/>
      <protection locked="0"/>
    </xf>
    <xf numFmtId="3" fontId="1" fillId="25" borderId="10" xfId="0" applyNumberFormat="1" applyFont="1" applyFill="1" applyBorder="1" applyAlignment="1" applyProtection="1">
      <alignment/>
      <protection locked="0"/>
    </xf>
    <xf numFmtId="4" fontId="1" fillId="25" borderId="0" xfId="0" applyNumberFormat="1" applyFont="1" applyFill="1" applyBorder="1" applyAlignment="1" applyProtection="1">
      <alignment/>
      <protection locked="0"/>
    </xf>
    <xf numFmtId="3" fontId="7" fillId="24" borderId="0" xfId="0" applyNumberFormat="1" applyFont="1" applyFill="1" applyAlignment="1" applyProtection="1">
      <alignment/>
      <protection locked="0"/>
    </xf>
    <xf numFmtId="3" fontId="4" fillId="24" borderId="0" xfId="0" applyNumberFormat="1" applyFont="1" applyFill="1" applyAlignment="1" applyProtection="1">
      <alignment/>
      <protection locked="0"/>
    </xf>
    <xf numFmtId="3" fontId="7" fillId="24" borderId="0" xfId="0" applyNumberFormat="1" applyFont="1" applyFill="1" applyAlignment="1" applyProtection="1">
      <alignment horizontal="left"/>
      <protection locked="0"/>
    </xf>
    <xf numFmtId="4" fontId="7" fillId="25" borderId="0" xfId="0" applyNumberFormat="1" applyFont="1" applyFill="1" applyBorder="1" applyAlignment="1" applyProtection="1">
      <alignment horizontal="left"/>
      <protection locked="0"/>
    </xf>
    <xf numFmtId="3" fontId="7" fillId="25" borderId="0" xfId="0" applyNumberFormat="1" applyFont="1" applyFill="1" applyBorder="1" applyAlignment="1" applyProtection="1">
      <alignment horizontal="left"/>
      <protection locked="0"/>
    </xf>
    <xf numFmtId="3" fontId="1" fillId="24" borderId="14" xfId="0" applyNumberFormat="1" applyFont="1" applyFill="1" applyBorder="1" applyAlignment="1" applyProtection="1">
      <alignment horizontal="right"/>
      <protection/>
    </xf>
    <xf numFmtId="2" fontId="0" fillId="25" borderId="11" xfId="0" applyNumberFormat="1" applyFill="1" applyBorder="1" applyAlignment="1" applyProtection="1">
      <alignment/>
      <protection/>
    </xf>
    <xf numFmtId="2" fontId="1" fillId="25" borderId="1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13" fillId="24" borderId="29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3" fontId="0" fillId="24" borderId="30" xfId="0" applyNumberFormat="1" applyFont="1" applyFill="1" applyBorder="1" applyAlignment="1">
      <alignment horizontal="left"/>
    </xf>
    <xf numFmtId="3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3" fontId="0" fillId="24" borderId="24" xfId="0" applyNumberFormat="1" applyFill="1" applyBorder="1" applyAlignment="1" applyProtection="1">
      <alignment horizontal="right" indent="1"/>
      <protection locked="0"/>
    </xf>
    <xf numFmtId="3" fontId="0" fillId="24" borderId="31" xfId="0" applyNumberFormat="1" applyFill="1" applyBorder="1" applyAlignment="1" applyProtection="1">
      <alignment horizontal="right" indent="1"/>
      <protection locked="0"/>
    </xf>
    <xf numFmtId="3" fontId="0" fillId="24" borderId="32" xfId="0" applyNumberFormat="1" applyFill="1" applyBorder="1" applyAlignment="1" applyProtection="1">
      <alignment horizontal="right" indent="1"/>
      <protection locked="0"/>
    </xf>
    <xf numFmtId="3" fontId="0" fillId="24" borderId="33" xfId="0" applyNumberFormat="1" applyFill="1" applyBorder="1" applyAlignment="1" applyProtection="1">
      <alignment horizontal="right" indent="1"/>
      <protection locked="0"/>
    </xf>
    <xf numFmtId="3" fontId="0" fillId="24" borderId="34" xfId="0" applyNumberFormat="1" applyFill="1" applyBorder="1" applyAlignment="1" applyProtection="1">
      <alignment horizontal="right" indent="1"/>
      <protection locked="0"/>
    </xf>
    <xf numFmtId="3" fontId="0" fillId="24" borderId="35" xfId="0" applyNumberFormat="1" applyFill="1" applyBorder="1" applyAlignment="1" applyProtection="1">
      <alignment horizontal="right" indent="1"/>
      <protection locked="0"/>
    </xf>
    <xf numFmtId="3" fontId="0" fillId="24" borderId="26" xfId="0" applyNumberFormat="1" applyFill="1" applyBorder="1" applyAlignment="1" applyProtection="1">
      <alignment horizontal="right" indent="1"/>
      <protection locked="0"/>
    </xf>
    <xf numFmtId="3" fontId="0" fillId="24" borderId="17" xfId="0" applyNumberFormat="1" applyFill="1" applyBorder="1" applyAlignment="1" applyProtection="1">
      <alignment horizontal="right" indent="1"/>
      <protection locked="0"/>
    </xf>
    <xf numFmtId="3" fontId="0" fillId="24" borderId="36" xfId="0" applyNumberFormat="1" applyFill="1" applyBorder="1" applyAlignment="1" applyProtection="1">
      <alignment horizontal="right" indent="1"/>
      <protection locked="0"/>
    </xf>
    <xf numFmtId="3" fontId="0" fillId="24" borderId="37" xfId="0" applyNumberFormat="1" applyFill="1" applyBorder="1" applyAlignment="1" applyProtection="1">
      <alignment horizontal="right" indent="1"/>
      <protection locked="0"/>
    </xf>
    <xf numFmtId="3" fontId="0" fillId="24" borderId="30" xfId="0" applyNumberFormat="1" applyFill="1" applyBorder="1" applyAlignment="1" applyProtection="1">
      <alignment horizontal="right" indent="1"/>
      <protection locked="0"/>
    </xf>
    <xf numFmtId="3" fontId="0" fillId="24" borderId="38" xfId="0" applyNumberFormat="1" applyFill="1" applyBorder="1" applyAlignment="1" applyProtection="1">
      <alignment horizontal="right" indent="1"/>
      <protection locked="0"/>
    </xf>
    <xf numFmtId="3" fontId="1" fillId="24" borderId="39" xfId="0" applyNumberFormat="1" applyFont="1" applyFill="1" applyBorder="1" applyAlignment="1" applyProtection="1">
      <alignment horizontal="right" indent="1"/>
      <protection/>
    </xf>
    <xf numFmtId="3" fontId="1" fillId="24" borderId="40" xfId="0" applyNumberFormat="1" applyFont="1" applyFill="1" applyBorder="1" applyAlignment="1" applyProtection="1">
      <alignment horizontal="right" indent="1"/>
      <protection/>
    </xf>
    <xf numFmtId="3" fontId="1" fillId="24" borderId="20" xfId="0" applyNumberFormat="1" applyFont="1" applyFill="1" applyBorder="1" applyAlignment="1" applyProtection="1">
      <alignment horizontal="right" indent="1"/>
      <protection/>
    </xf>
    <xf numFmtId="3" fontId="0" fillId="24" borderId="41" xfId="0" applyNumberFormat="1" applyFill="1" applyBorder="1" applyAlignment="1" applyProtection="1">
      <alignment horizontal="right" indent="1"/>
      <protection locked="0"/>
    </xf>
    <xf numFmtId="3" fontId="1" fillId="24" borderId="19" xfId="0" applyNumberFormat="1" applyFont="1" applyFill="1" applyBorder="1" applyAlignment="1" applyProtection="1">
      <alignment horizontal="right" indent="1"/>
      <protection/>
    </xf>
    <xf numFmtId="3" fontId="0" fillId="25" borderId="42" xfId="0" applyNumberFormat="1" applyFill="1" applyBorder="1" applyAlignment="1" applyProtection="1">
      <alignment/>
      <protection locked="0"/>
    </xf>
    <xf numFmtId="3" fontId="0" fillId="25" borderId="43" xfId="0" applyNumberFormat="1" applyFill="1" applyBorder="1" applyAlignment="1" applyProtection="1">
      <alignment/>
      <protection locked="0"/>
    </xf>
    <xf numFmtId="3" fontId="0" fillId="25" borderId="44" xfId="0" applyNumberFormat="1" applyFill="1" applyBorder="1" applyAlignment="1" applyProtection="1">
      <alignment/>
      <protection locked="0"/>
    </xf>
    <xf numFmtId="3" fontId="1" fillId="25" borderId="39" xfId="0" applyNumberFormat="1" applyFont="1" applyFill="1" applyBorder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 horizontal="right" indent="1"/>
      <protection locked="0"/>
    </xf>
    <xf numFmtId="0" fontId="0" fillId="24" borderId="34" xfId="0" applyFont="1" applyFill="1" applyBorder="1" applyAlignment="1" applyProtection="1">
      <alignment horizontal="right" indent="1"/>
      <protection locked="0"/>
    </xf>
    <xf numFmtId="0" fontId="1" fillId="24" borderId="13" xfId="0" applyFont="1" applyFill="1" applyBorder="1" applyAlignment="1" applyProtection="1">
      <alignment horizontal="right" indent="1"/>
      <protection/>
    </xf>
    <xf numFmtId="0" fontId="0" fillId="24" borderId="17" xfId="0" applyFont="1" applyFill="1" applyBorder="1" applyAlignment="1" applyProtection="1">
      <alignment horizontal="right" indent="1"/>
      <protection locked="0"/>
    </xf>
    <xf numFmtId="0" fontId="0" fillId="24" borderId="30" xfId="0" applyFill="1" applyBorder="1" applyAlignment="1" applyProtection="1">
      <alignment horizontal="right" indent="1"/>
      <protection locked="0"/>
    </xf>
    <xf numFmtId="0" fontId="1" fillId="24" borderId="14" xfId="0" applyFont="1" applyFill="1" applyBorder="1" applyAlignment="1" applyProtection="1">
      <alignment horizontal="right" indent="1"/>
      <protection/>
    </xf>
    <xf numFmtId="0" fontId="1" fillId="24" borderId="40" xfId="0" applyFont="1" applyFill="1" applyBorder="1" applyAlignment="1" applyProtection="1">
      <alignment horizontal="right" indent="1"/>
      <protection/>
    </xf>
    <xf numFmtId="0" fontId="1" fillId="24" borderId="10" xfId="0" applyFont="1" applyFill="1" applyBorder="1" applyAlignment="1" applyProtection="1">
      <alignment horizontal="right" indent="1"/>
      <protection/>
    </xf>
    <xf numFmtId="0" fontId="0" fillId="0" borderId="11" xfId="0" applyBorder="1" applyAlignment="1" applyProtection="1">
      <alignment horizontal="right" indent="1"/>
      <protection locked="0"/>
    </xf>
    <xf numFmtId="0" fontId="1" fillId="0" borderId="10" xfId="0" applyFont="1" applyBorder="1" applyAlignment="1" applyProtection="1">
      <alignment horizontal="right" indent="1"/>
      <protection/>
    </xf>
    <xf numFmtId="0" fontId="0" fillId="24" borderId="45" xfId="0" applyFont="1" applyFill="1" applyBorder="1" applyAlignment="1" applyProtection="1">
      <alignment horizontal="right" indent="1"/>
      <protection locked="0"/>
    </xf>
    <xf numFmtId="0" fontId="0" fillId="24" borderId="46" xfId="0" applyFont="1" applyFill="1" applyBorder="1" applyAlignment="1" applyProtection="1">
      <alignment horizontal="right" indent="1"/>
      <protection locked="0"/>
    </xf>
    <xf numFmtId="0" fontId="0" fillId="24" borderId="46" xfId="0" applyFill="1" applyBorder="1" applyAlignment="1" applyProtection="1">
      <alignment horizontal="right" indent="1"/>
      <protection locked="0"/>
    </xf>
    <xf numFmtId="0" fontId="0" fillId="24" borderId="47" xfId="0" applyFont="1" applyFill="1" applyBorder="1" applyAlignment="1" applyProtection="1">
      <alignment horizontal="right" indent="1"/>
      <protection locked="0"/>
    </xf>
    <xf numFmtId="0" fontId="1" fillId="24" borderId="29" xfId="0" applyFont="1" applyFill="1" applyBorder="1" applyAlignment="1" applyProtection="1">
      <alignment horizontal="right" indent="1"/>
      <protection/>
    </xf>
    <xf numFmtId="0" fontId="0" fillId="24" borderId="48" xfId="0" applyFill="1" applyBorder="1" applyAlignment="1" applyProtection="1">
      <alignment horizontal="right" indent="1"/>
      <protection locked="0"/>
    </xf>
    <xf numFmtId="0" fontId="0" fillId="24" borderId="35" xfId="0" applyFill="1" applyBorder="1" applyAlignment="1" applyProtection="1">
      <alignment horizontal="right" indent="1"/>
      <protection locked="0"/>
    </xf>
    <xf numFmtId="0" fontId="0" fillId="24" borderId="36" xfId="0" applyFill="1" applyBorder="1" applyAlignment="1" applyProtection="1">
      <alignment horizontal="right" indent="1"/>
      <protection locked="0"/>
    </xf>
    <xf numFmtId="0" fontId="0" fillId="24" borderId="49" xfId="0" applyFill="1" applyBorder="1" applyAlignment="1" applyProtection="1">
      <alignment horizontal="right" indent="1"/>
      <protection locked="0"/>
    </xf>
    <xf numFmtId="0" fontId="0" fillId="24" borderId="50" xfId="0" applyFill="1" applyBorder="1" applyAlignment="1" applyProtection="1">
      <alignment horizontal="right" indent="1"/>
      <protection locked="0"/>
    </xf>
    <xf numFmtId="0" fontId="0" fillId="24" borderId="38" xfId="0" applyFill="1" applyBorder="1" applyAlignment="1" applyProtection="1">
      <alignment horizontal="right" indent="1"/>
      <protection locked="0"/>
    </xf>
    <xf numFmtId="0" fontId="1" fillId="24" borderId="19" xfId="0" applyFont="1" applyFill="1" applyBorder="1" applyAlignment="1" applyProtection="1">
      <alignment horizontal="right" indent="1"/>
      <protection/>
    </xf>
    <xf numFmtId="0" fontId="1" fillId="24" borderId="20" xfId="0" applyFont="1" applyFill="1" applyBorder="1" applyAlignment="1" applyProtection="1">
      <alignment horizontal="right" indent="1"/>
      <protection/>
    </xf>
    <xf numFmtId="0" fontId="13" fillId="24" borderId="51" xfId="0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 applyProtection="1">
      <alignment horizontal="left"/>
      <protection locked="0"/>
    </xf>
    <xf numFmtId="3" fontId="13" fillId="24" borderId="52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31" xfId="0" applyNumberFormat="1" applyFont="1" applyFill="1" applyBorder="1" applyAlignment="1" applyProtection="1">
      <alignment horizontal="right" indent="1"/>
      <protection locked="0"/>
    </xf>
    <xf numFmtId="3" fontId="1" fillId="24" borderId="15" xfId="0" applyNumberFormat="1" applyFont="1" applyFill="1" applyBorder="1" applyAlignment="1" applyProtection="1">
      <alignment horizontal="right" indent="1"/>
      <protection/>
    </xf>
    <xf numFmtId="3" fontId="2" fillId="24" borderId="30" xfId="0" applyNumberFormat="1" applyFont="1" applyFill="1" applyBorder="1" applyAlignment="1" applyProtection="1">
      <alignment horizontal="right" indent="1"/>
      <protection/>
    </xf>
    <xf numFmtId="3" fontId="3" fillId="24" borderId="16" xfId="0" applyNumberFormat="1" applyFont="1" applyFill="1" applyBorder="1" applyAlignment="1" applyProtection="1">
      <alignment horizontal="right" indent="1"/>
      <protection/>
    </xf>
    <xf numFmtId="3" fontId="1" fillId="24" borderId="53" xfId="0" applyNumberFormat="1" applyFont="1" applyFill="1" applyBorder="1" applyAlignment="1" applyProtection="1">
      <alignment horizontal="right" indent="1"/>
      <protection/>
    </xf>
    <xf numFmtId="3" fontId="0" fillId="24" borderId="30" xfId="0" applyNumberFormat="1" applyFont="1" applyFill="1" applyBorder="1" applyAlignment="1" applyProtection="1">
      <alignment horizontal="right" indent="1"/>
      <protection locked="0"/>
    </xf>
    <xf numFmtId="3" fontId="0" fillId="24" borderId="54" xfId="0" applyNumberFormat="1" applyFont="1" applyFill="1" applyBorder="1" applyAlignment="1" applyProtection="1">
      <alignment horizontal="right" indent="1"/>
      <protection locked="0"/>
    </xf>
    <xf numFmtId="3" fontId="1" fillId="24" borderId="11" xfId="0" applyNumberFormat="1" applyFont="1" applyFill="1" applyBorder="1" applyAlignment="1" applyProtection="1">
      <alignment horizontal="right" indent="1"/>
      <protection/>
    </xf>
    <xf numFmtId="3" fontId="2" fillId="24" borderId="30" xfId="0" applyNumberFormat="1" applyFont="1" applyFill="1" applyBorder="1" applyAlignment="1" applyProtection="1">
      <alignment horizontal="right" indent="1"/>
      <protection/>
    </xf>
    <xf numFmtId="3" fontId="3" fillId="24" borderId="12" xfId="0" applyNumberFormat="1" applyFont="1" applyFill="1" applyBorder="1" applyAlignment="1" applyProtection="1">
      <alignment horizontal="right" indent="1"/>
      <protection/>
    </xf>
    <xf numFmtId="3" fontId="0" fillId="24" borderId="48" xfId="0" applyNumberFormat="1" applyFont="1" applyFill="1" applyBorder="1" applyAlignment="1" applyProtection="1">
      <alignment horizontal="right" indent="1"/>
      <protection locked="0"/>
    </xf>
    <xf numFmtId="3" fontId="0" fillId="24" borderId="17" xfId="0" applyNumberFormat="1" applyFont="1" applyFill="1" applyBorder="1" applyAlignment="1" applyProtection="1">
      <alignment horizontal="right" indent="1"/>
      <protection locked="0"/>
    </xf>
    <xf numFmtId="3" fontId="0" fillId="24" borderId="49" xfId="0" applyNumberFormat="1" applyFont="1" applyFill="1" applyBorder="1" applyAlignment="1" applyProtection="1">
      <alignment horizontal="right" indent="1"/>
      <protection locked="0"/>
    </xf>
    <xf numFmtId="3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2" fillId="24" borderId="55" xfId="0" applyNumberFormat="1" applyFont="1" applyFill="1" applyBorder="1" applyAlignment="1" applyProtection="1">
      <alignment horizontal="right" indent="1"/>
      <protection/>
    </xf>
    <xf numFmtId="3" fontId="2" fillId="24" borderId="56" xfId="0" applyNumberFormat="1" applyFont="1" applyFill="1" applyBorder="1" applyAlignment="1" applyProtection="1">
      <alignment horizontal="right" indent="1"/>
      <protection/>
    </xf>
    <xf numFmtId="3" fontId="0" fillId="24" borderId="22" xfId="0" applyNumberFormat="1" applyFont="1" applyFill="1" applyBorder="1" applyAlignment="1" applyProtection="1">
      <alignment horizontal="right" indent="1"/>
      <protection locked="0"/>
    </xf>
    <xf numFmtId="3" fontId="16" fillId="24" borderId="39" xfId="0" applyNumberFormat="1" applyFont="1" applyFill="1" applyBorder="1" applyAlignment="1" applyProtection="1">
      <alignment horizontal="left" vertical="center" wrapText="1"/>
      <protection/>
    </xf>
    <xf numFmtId="3" fontId="16" fillId="24" borderId="39" xfId="0" applyNumberFormat="1" applyFont="1" applyFill="1" applyBorder="1" applyAlignment="1" applyProtection="1">
      <alignment horizontal="justify" vertical="center"/>
      <protection locked="0"/>
    </xf>
    <xf numFmtId="3" fontId="7" fillId="24" borderId="57" xfId="0" applyNumberFormat="1" applyFont="1" applyFill="1" applyBorder="1" applyAlignment="1" applyProtection="1">
      <alignment horizontal="left"/>
      <protection locked="0"/>
    </xf>
    <xf numFmtId="3" fontId="7" fillId="24" borderId="0" xfId="0" applyNumberFormat="1" applyFont="1" applyFill="1" applyAlignment="1" applyProtection="1">
      <alignment horizontal="left"/>
      <protection locked="0"/>
    </xf>
    <xf numFmtId="3" fontId="1" fillId="24" borderId="0" xfId="0" applyNumberFormat="1" applyFont="1" applyFill="1" applyAlignment="1" applyProtection="1">
      <alignment/>
      <protection locked="0"/>
    </xf>
    <xf numFmtId="3" fontId="0" fillId="24" borderId="26" xfId="0" applyNumberFormat="1" applyFont="1" applyFill="1" applyBorder="1" applyAlignment="1" applyProtection="1">
      <alignment horizontal="right" indent="1"/>
      <protection locked="0"/>
    </xf>
    <xf numFmtId="3" fontId="0" fillId="24" borderId="0" xfId="0" applyNumberFormat="1" applyFont="1" applyFill="1" applyBorder="1" applyAlignment="1" applyProtection="1">
      <alignment horizontal="right" indent="1"/>
      <protection locked="0"/>
    </xf>
    <xf numFmtId="3" fontId="0" fillId="24" borderId="58" xfId="0" applyNumberFormat="1" applyFont="1" applyFill="1" applyBorder="1" applyAlignment="1" applyProtection="1">
      <alignment horizontal="right" indent="1"/>
      <protection locked="0"/>
    </xf>
    <xf numFmtId="3" fontId="0" fillId="24" borderId="0" xfId="0" applyNumberFormat="1" applyFill="1" applyBorder="1" applyAlignment="1" applyProtection="1">
      <alignment horizontal="right" indent="1"/>
      <protection locked="0"/>
    </xf>
    <xf numFmtId="3" fontId="1" fillId="24" borderId="10" xfId="0" applyNumberFormat="1" applyFont="1" applyFill="1" applyBorder="1" applyAlignment="1" applyProtection="1">
      <alignment horizontal="right" indent="1"/>
      <protection/>
    </xf>
    <xf numFmtId="3" fontId="7" fillId="24" borderId="0" xfId="0" applyNumberFormat="1" applyFont="1" applyFill="1" applyAlignment="1" applyProtection="1">
      <alignment horizontal="left" vertical="center"/>
      <protection locked="0"/>
    </xf>
    <xf numFmtId="3" fontId="10" fillId="24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42" xfId="0" applyNumberFormat="1" applyFont="1" applyFill="1" applyBorder="1" applyAlignment="1" applyProtection="1">
      <alignment horizontal="right" indent="1"/>
      <protection locked="0"/>
    </xf>
    <xf numFmtId="3" fontId="0" fillId="24" borderId="59" xfId="0" applyNumberFormat="1" applyFont="1" applyFill="1" applyBorder="1" applyAlignment="1" applyProtection="1">
      <alignment horizontal="right" indent="1"/>
      <protection locked="0"/>
    </xf>
    <xf numFmtId="3" fontId="0" fillId="24" borderId="43" xfId="0" applyNumberFormat="1" applyFont="1" applyFill="1" applyBorder="1" applyAlignment="1" applyProtection="1">
      <alignment horizontal="right" indent="1"/>
      <protection locked="0"/>
    </xf>
    <xf numFmtId="3" fontId="0" fillId="24" borderId="44" xfId="0" applyNumberFormat="1" applyFont="1" applyFill="1" applyBorder="1" applyAlignment="1" applyProtection="1">
      <alignment horizontal="right" indent="1"/>
      <protection locked="0"/>
    </xf>
    <xf numFmtId="3" fontId="1" fillId="24" borderId="39" xfId="0" applyNumberFormat="1" applyFont="1" applyFill="1" applyBorder="1" applyAlignment="1" applyProtection="1">
      <alignment horizontal="left"/>
      <protection locked="0"/>
    </xf>
    <xf numFmtId="3" fontId="1" fillId="24" borderId="60" xfId="0" applyNumberFormat="1" applyFont="1" applyFill="1" applyBorder="1" applyAlignment="1" applyProtection="1">
      <alignment horizontal="right" indent="1"/>
      <protection/>
    </xf>
    <xf numFmtId="0" fontId="6" fillId="24" borderId="0" xfId="0" applyFont="1" applyFill="1" applyBorder="1" applyAlignment="1">
      <alignment/>
    </xf>
    <xf numFmtId="3" fontId="0" fillId="24" borderId="32" xfId="0" applyNumberFormat="1" applyFill="1" applyBorder="1" applyAlignment="1" applyProtection="1">
      <alignment horizontal="right"/>
      <protection locked="0"/>
    </xf>
    <xf numFmtId="3" fontId="0" fillId="24" borderId="35" xfId="0" applyNumberFormat="1" applyFill="1" applyBorder="1" applyAlignment="1" applyProtection="1">
      <alignment horizontal="right"/>
      <protection locked="0"/>
    </xf>
    <xf numFmtId="3" fontId="0" fillId="24" borderId="36" xfId="0" applyNumberFormat="1" applyFill="1" applyBorder="1" applyAlignment="1" applyProtection="1">
      <alignment horizontal="right"/>
      <protection locked="0"/>
    </xf>
    <xf numFmtId="3" fontId="5" fillId="24" borderId="41" xfId="0" applyNumberFormat="1" applyFont="1" applyFill="1" applyBorder="1" applyAlignment="1" applyProtection="1">
      <alignment horizontal="right"/>
      <protection locked="0"/>
    </xf>
    <xf numFmtId="3" fontId="12" fillId="24" borderId="20" xfId="0" applyNumberFormat="1" applyFont="1" applyFill="1" applyBorder="1" applyAlignment="1" applyProtection="1">
      <alignment horizontal="right"/>
      <protection/>
    </xf>
    <xf numFmtId="4" fontId="1" fillId="24" borderId="10" xfId="0" applyNumberFormat="1" applyFont="1" applyFill="1" applyBorder="1" applyAlignment="1" applyProtection="1">
      <alignment/>
      <protection locked="0"/>
    </xf>
    <xf numFmtId="3" fontId="3" fillId="24" borderId="0" xfId="0" applyNumberFormat="1" applyFont="1" applyFill="1" applyAlignment="1" applyProtection="1">
      <alignment/>
      <protection locked="0"/>
    </xf>
    <xf numFmtId="3" fontId="0" fillId="24" borderId="61" xfId="0" applyNumberFormat="1" applyFont="1" applyFill="1" applyBorder="1" applyAlignment="1" applyProtection="1">
      <alignment horizontal="right" indent="1"/>
      <protection locked="0"/>
    </xf>
    <xf numFmtId="3" fontId="2" fillId="24" borderId="62" xfId="0" applyNumberFormat="1" applyFont="1" applyFill="1" applyBorder="1" applyAlignment="1" applyProtection="1">
      <alignment horizontal="right" indent="1"/>
      <protection/>
    </xf>
    <xf numFmtId="3" fontId="0" fillId="24" borderId="63" xfId="0" applyNumberFormat="1" applyFont="1" applyFill="1" applyBorder="1" applyAlignment="1" applyProtection="1">
      <alignment horizontal="right" indent="1"/>
      <protection locked="0"/>
    </xf>
    <xf numFmtId="3" fontId="0" fillId="24" borderId="64" xfId="0" applyNumberFormat="1" applyFont="1" applyFill="1" applyBorder="1" applyAlignment="1" applyProtection="1">
      <alignment horizontal="right" indent="1"/>
      <protection locked="0"/>
    </xf>
    <xf numFmtId="3" fontId="0" fillId="24" borderId="25" xfId="0" applyNumberFormat="1" applyFont="1" applyFill="1" applyBorder="1" applyAlignment="1" applyProtection="1">
      <alignment horizontal="right" indent="1"/>
      <protection locked="0"/>
    </xf>
    <xf numFmtId="3" fontId="0" fillId="24" borderId="27" xfId="0" applyNumberFormat="1" applyFont="1" applyFill="1" applyBorder="1" applyAlignment="1" applyProtection="1">
      <alignment horizontal="right" indent="1"/>
      <protection locked="0"/>
    </xf>
    <xf numFmtId="3" fontId="0" fillId="24" borderId="65" xfId="0" applyNumberFormat="1" applyFont="1" applyFill="1" applyBorder="1" applyAlignment="1" applyProtection="1">
      <alignment horizontal="right" indent="1"/>
      <protection locked="0"/>
    </xf>
    <xf numFmtId="3" fontId="2" fillId="24" borderId="56" xfId="0" applyNumberFormat="1" applyFont="1" applyFill="1" applyBorder="1" applyAlignment="1" applyProtection="1">
      <alignment horizontal="right" indent="1"/>
      <protection/>
    </xf>
    <xf numFmtId="3" fontId="2" fillId="24" borderId="55" xfId="0" applyNumberFormat="1" applyFont="1" applyFill="1" applyBorder="1" applyAlignment="1" applyProtection="1">
      <alignment horizontal="right" indent="1"/>
      <protection/>
    </xf>
    <xf numFmtId="3" fontId="0" fillId="24" borderId="62" xfId="0" applyNumberFormat="1" applyFont="1" applyFill="1" applyBorder="1" applyAlignment="1" applyProtection="1">
      <alignment horizontal="right" indent="1"/>
      <protection locked="0"/>
    </xf>
    <xf numFmtId="3" fontId="0" fillId="24" borderId="66" xfId="0" applyNumberFormat="1" applyFont="1" applyFill="1" applyBorder="1" applyAlignment="1" applyProtection="1">
      <alignment horizontal="right" indent="1"/>
      <protection locked="0"/>
    </xf>
    <xf numFmtId="3" fontId="0" fillId="24" borderId="46" xfId="0" applyNumberFormat="1" applyFont="1" applyFill="1" applyBorder="1" applyAlignment="1" applyProtection="1">
      <alignment horizontal="right" indent="1"/>
      <protection locked="0"/>
    </xf>
    <xf numFmtId="3" fontId="2" fillId="24" borderId="67" xfId="0" applyNumberFormat="1" applyFont="1" applyFill="1" applyBorder="1" applyAlignment="1" applyProtection="1">
      <alignment horizontal="right" indent="1"/>
      <protection/>
    </xf>
    <xf numFmtId="3" fontId="0" fillId="24" borderId="68" xfId="0" applyNumberFormat="1" applyFont="1" applyFill="1" applyBorder="1" applyAlignment="1" applyProtection="1">
      <alignment horizontal="right" indent="1"/>
      <protection locked="0"/>
    </xf>
    <xf numFmtId="3" fontId="2" fillId="24" borderId="62" xfId="0" applyNumberFormat="1" applyFont="1" applyFill="1" applyBorder="1" applyAlignment="1" applyProtection="1">
      <alignment horizontal="right" indent="1"/>
      <protection/>
    </xf>
    <xf numFmtId="0" fontId="0" fillId="0" borderId="15" xfId="0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right" indent="1"/>
      <protection locked="0"/>
    </xf>
    <xf numFmtId="0" fontId="0" fillId="0" borderId="69" xfId="0" applyBorder="1" applyAlignment="1">
      <alignment/>
    </xf>
    <xf numFmtId="0" fontId="0" fillId="0" borderId="43" xfId="0" applyBorder="1" applyAlignment="1">
      <alignment/>
    </xf>
    <xf numFmtId="0" fontId="0" fillId="0" borderId="70" xfId="0" applyBorder="1" applyAlignment="1">
      <alignment/>
    </xf>
    <xf numFmtId="3" fontId="0" fillId="25" borderId="45" xfId="0" applyNumberFormat="1" applyFill="1" applyBorder="1" applyAlignment="1" applyProtection="1">
      <alignment/>
      <protection locked="0"/>
    </xf>
    <xf numFmtId="3" fontId="0" fillId="25" borderId="35" xfId="0" applyNumberFormat="1" applyFill="1" applyBorder="1" applyAlignment="1" applyProtection="1">
      <alignment/>
      <protection locked="0"/>
    </xf>
    <xf numFmtId="3" fontId="0" fillId="25" borderId="36" xfId="0" applyNumberFormat="1" applyFill="1" applyBorder="1" applyAlignment="1" applyProtection="1">
      <alignment/>
      <protection locked="0"/>
    </xf>
    <xf numFmtId="3" fontId="0" fillId="25" borderId="38" xfId="0" applyNumberFormat="1" applyFill="1" applyBorder="1" applyAlignment="1" applyProtection="1">
      <alignment/>
      <protection locked="0"/>
    </xf>
    <xf numFmtId="3" fontId="0" fillId="25" borderId="38" xfId="0" applyNumberFormat="1" applyFont="1" applyFill="1" applyBorder="1" applyAlignment="1" applyProtection="1">
      <alignment wrapText="1"/>
      <protection locked="0"/>
    </xf>
    <xf numFmtId="3" fontId="1" fillId="25" borderId="29" xfId="0" applyNumberFormat="1" applyFont="1" applyFill="1" applyBorder="1" applyAlignment="1" applyProtection="1">
      <alignment horizontal="right"/>
      <protection/>
    </xf>
    <xf numFmtId="3" fontId="2" fillId="24" borderId="0" xfId="0" applyNumberFormat="1" applyFont="1" applyFill="1" applyAlignment="1" applyProtection="1">
      <alignment/>
      <protection locked="0"/>
    </xf>
    <xf numFmtId="0" fontId="0" fillId="24" borderId="0" xfId="0" applyFill="1" applyBorder="1" applyAlignment="1" applyProtection="1">
      <alignment horizontal="right" indent="1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3" fontId="0" fillId="24" borderId="0" xfId="0" applyNumberFormat="1" applyFill="1" applyBorder="1" applyAlignment="1" applyProtection="1">
      <alignment horizontal="center"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right" indent="1"/>
      <protection locked="0"/>
    </xf>
    <xf numFmtId="3" fontId="0" fillId="25" borderId="35" xfId="0" applyNumberFormat="1" applyFont="1" applyFill="1" applyBorder="1" applyAlignment="1" applyProtection="1">
      <alignment wrapText="1"/>
      <protection locked="0"/>
    </xf>
    <xf numFmtId="2" fontId="0" fillId="25" borderId="13" xfId="0" applyNumberFormat="1" applyFill="1" applyBorder="1" applyAlignment="1" applyProtection="1">
      <alignment/>
      <protection/>
    </xf>
    <xf numFmtId="3" fontId="1" fillId="25" borderId="20" xfId="0" applyNumberFormat="1" applyFont="1" applyFill="1" applyBorder="1" applyAlignment="1" applyProtection="1">
      <alignment/>
      <protection/>
    </xf>
    <xf numFmtId="3" fontId="21" fillId="25" borderId="0" xfId="0" applyNumberFormat="1" applyFont="1" applyFill="1" applyBorder="1" applyAlignment="1" applyProtection="1">
      <alignment/>
      <protection locked="0"/>
    </xf>
    <xf numFmtId="0" fontId="0" fillId="24" borderId="0" xfId="0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3" fontId="0" fillId="24" borderId="0" xfId="0" applyNumberFormat="1" applyFont="1" applyFill="1" applyAlignment="1" applyProtection="1">
      <alignment/>
      <protection locked="0"/>
    </xf>
    <xf numFmtId="1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43" xfId="0" applyNumberFormat="1" applyFill="1" applyBorder="1" applyAlignment="1" applyProtection="1">
      <alignment/>
      <protection locked="0"/>
    </xf>
    <xf numFmtId="172" fontId="0" fillId="24" borderId="0" xfId="0" applyNumberFormat="1" applyFill="1" applyBorder="1" applyAlignment="1" applyProtection="1">
      <alignment/>
      <protection locked="0"/>
    </xf>
    <xf numFmtId="4" fontId="0" fillId="24" borderId="42" xfId="0" applyNumberFormat="1" applyFill="1" applyBorder="1" applyAlignment="1" applyProtection="1">
      <alignment/>
      <protection locked="0"/>
    </xf>
    <xf numFmtId="3" fontId="2" fillId="24" borderId="31" xfId="0" applyNumberFormat="1" applyFont="1" applyFill="1" applyBorder="1" applyAlignment="1" applyProtection="1">
      <alignment horizontal="right" indent="1"/>
      <protection/>
    </xf>
    <xf numFmtId="3" fontId="2" fillId="24" borderId="25" xfId="0" applyNumberFormat="1" applyFont="1" applyFill="1" applyBorder="1" applyAlignment="1" applyProtection="1">
      <alignment horizontal="right" indent="1"/>
      <protection/>
    </xf>
    <xf numFmtId="3" fontId="0" fillId="24" borderId="11" xfId="0" applyNumberFormat="1" applyFont="1" applyFill="1" applyBorder="1" applyAlignment="1" applyProtection="1">
      <alignment horizontal="left"/>
      <protection locked="0"/>
    </xf>
    <xf numFmtId="3" fontId="3" fillId="24" borderId="11" xfId="0" applyNumberFormat="1" applyFont="1" applyFill="1" applyBorder="1" applyAlignment="1" applyProtection="1">
      <alignment horizontal="right" indent="1"/>
      <protection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/>
    </xf>
    <xf numFmtId="0" fontId="36" fillId="24" borderId="0" xfId="0" applyFont="1" applyFill="1" applyAlignment="1">
      <alignment/>
    </xf>
    <xf numFmtId="4" fontId="5" fillId="24" borderId="29" xfId="0" applyNumberFormat="1" applyFont="1" applyFill="1" applyBorder="1" applyAlignment="1" applyProtection="1">
      <alignment horizontal="center" vertical="center" wrapText="1"/>
      <protection locked="0"/>
    </xf>
    <xf numFmtId="4" fontId="5" fillId="24" borderId="40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0" xfId="0" applyNumberFormat="1" applyFont="1" applyFill="1" applyBorder="1" applyAlignment="1" applyProtection="1">
      <alignment horizontal="right"/>
      <protection locked="0"/>
    </xf>
    <xf numFmtId="4" fontId="0" fillId="24" borderId="13" xfId="0" applyNumberFormat="1" applyFill="1" applyBorder="1" applyAlignment="1" applyProtection="1">
      <alignment/>
      <protection locked="0"/>
    </xf>
    <xf numFmtId="4" fontId="0" fillId="24" borderId="71" xfId="0" applyNumberFormat="1" applyFill="1" applyBorder="1" applyAlignment="1" applyProtection="1">
      <alignment/>
      <protection locked="0"/>
    </xf>
    <xf numFmtId="4" fontId="12" fillId="24" borderId="0" xfId="0" applyNumberFormat="1" applyFont="1" applyFill="1" applyBorder="1" applyAlignment="1" applyProtection="1">
      <alignment horizontal="center" vertical="center"/>
      <protection locked="0"/>
    </xf>
    <xf numFmtId="3" fontId="1" fillId="24" borderId="0" xfId="0" applyNumberFormat="1" applyFont="1" applyFill="1" applyBorder="1" applyAlignment="1" applyProtection="1">
      <alignment horizontal="right"/>
      <protection/>
    </xf>
    <xf numFmtId="4" fontId="5" fillId="24" borderId="19" xfId="0" applyNumberFormat="1" applyFont="1" applyFill="1" applyBorder="1" applyAlignment="1" applyProtection="1">
      <alignment horizontal="center" vertical="center"/>
      <protection locked="0"/>
    </xf>
    <xf numFmtId="4" fontId="6" fillId="24" borderId="10" xfId="0" applyNumberFormat="1" applyFont="1" applyFill="1" applyBorder="1" applyAlignment="1" applyProtection="1">
      <alignment horizontal="center" vertical="center"/>
      <protection locked="0"/>
    </xf>
    <xf numFmtId="3" fontId="33" fillId="24" borderId="69" xfId="0" applyNumberFormat="1" applyFont="1" applyFill="1" applyBorder="1" applyAlignment="1" applyProtection="1">
      <alignment horizontal="right" indent="1"/>
      <protection/>
    </xf>
    <xf numFmtId="3" fontId="33" fillId="24" borderId="44" xfId="0" applyNumberFormat="1" applyFont="1" applyFill="1" applyBorder="1" applyAlignment="1" applyProtection="1">
      <alignment horizontal="right" indent="1"/>
      <protection/>
    </xf>
    <xf numFmtId="3" fontId="2" fillId="24" borderId="70" xfId="0" applyNumberFormat="1" applyFont="1" applyFill="1" applyBorder="1" applyAlignment="1" applyProtection="1">
      <alignment horizontal="right" indent="1"/>
      <protection/>
    </xf>
    <xf numFmtId="3" fontId="2" fillId="24" borderId="70" xfId="0" applyNumberFormat="1" applyFont="1" applyFill="1" applyBorder="1" applyAlignment="1" applyProtection="1">
      <alignment horizontal="right" indent="1"/>
      <protection/>
    </xf>
    <xf numFmtId="3" fontId="0" fillId="24" borderId="45" xfId="0" applyNumberFormat="1" applyFont="1" applyFill="1" applyBorder="1" applyAlignment="1" applyProtection="1">
      <alignment horizontal="right" indent="1"/>
      <protection/>
    </xf>
    <xf numFmtId="3" fontId="0" fillId="24" borderId="47" xfId="0" applyNumberFormat="1" applyFont="1" applyFill="1" applyBorder="1" applyAlignment="1" applyProtection="1">
      <alignment horizontal="right" indent="1"/>
      <protection/>
    </xf>
    <xf numFmtId="3" fontId="2" fillId="24" borderId="47" xfId="0" applyNumberFormat="1" applyFont="1" applyFill="1" applyBorder="1" applyAlignment="1" applyProtection="1">
      <alignment horizontal="right" indent="1"/>
      <protection/>
    </xf>
    <xf numFmtId="3" fontId="0" fillId="24" borderId="46" xfId="0" applyNumberFormat="1" applyFont="1" applyFill="1" applyBorder="1" applyAlignment="1" applyProtection="1">
      <alignment horizontal="right" indent="1"/>
      <protection/>
    </xf>
    <xf numFmtId="3" fontId="0" fillId="24" borderId="44" xfId="0" applyNumberFormat="1" applyFont="1" applyFill="1" applyBorder="1" applyAlignment="1" applyProtection="1">
      <alignment horizontal="right" indent="1"/>
      <protection/>
    </xf>
    <xf numFmtId="3" fontId="33" fillId="24" borderId="18" xfId="0" applyNumberFormat="1" applyFont="1" applyFill="1" applyBorder="1" applyAlignment="1" applyProtection="1">
      <alignment horizontal="right" indent="1"/>
      <protection/>
    </xf>
    <xf numFmtId="3" fontId="2" fillId="24" borderId="44" xfId="0" applyNumberFormat="1" applyFont="1" applyFill="1" applyBorder="1" applyAlignment="1" applyProtection="1">
      <alignment horizontal="right" indent="1"/>
      <protection/>
    </xf>
    <xf numFmtId="3" fontId="33" fillId="24" borderId="42" xfId="0" applyNumberFormat="1" applyFont="1" applyFill="1" applyBorder="1" applyAlignment="1" applyProtection="1">
      <alignment horizontal="right" indent="1"/>
      <protection/>
    </xf>
    <xf numFmtId="3" fontId="2" fillId="24" borderId="72" xfId="0" applyNumberFormat="1" applyFont="1" applyFill="1" applyBorder="1" applyAlignment="1" applyProtection="1">
      <alignment horizontal="right" indent="1"/>
      <protection/>
    </xf>
    <xf numFmtId="3" fontId="2" fillId="24" borderId="64" xfId="0" applyNumberFormat="1" applyFont="1" applyFill="1" applyBorder="1" applyAlignment="1" applyProtection="1">
      <alignment horizontal="right" indent="1"/>
      <protection/>
    </xf>
    <xf numFmtId="3" fontId="2" fillId="24" borderId="69" xfId="0" applyNumberFormat="1" applyFont="1" applyFill="1" applyBorder="1" applyAlignment="1" applyProtection="1">
      <alignment horizontal="right" indent="1"/>
      <protection/>
    </xf>
    <xf numFmtId="3" fontId="2" fillId="24" borderId="32" xfId="0" applyNumberFormat="1" applyFont="1" applyFill="1" applyBorder="1" applyAlignment="1" applyProtection="1">
      <alignment horizontal="right" indent="1"/>
      <protection/>
    </xf>
    <xf numFmtId="3" fontId="1" fillId="24" borderId="13" xfId="0" applyNumberFormat="1" applyFont="1" applyFill="1" applyBorder="1" applyAlignment="1" applyProtection="1">
      <alignment horizontal="right" indent="1"/>
      <protection/>
    </xf>
    <xf numFmtId="3" fontId="0" fillId="24" borderId="69" xfId="0" applyNumberFormat="1" applyFont="1" applyFill="1" applyBorder="1" applyAlignment="1" applyProtection="1">
      <alignment horizontal="right" indent="1"/>
      <protection/>
    </xf>
    <xf numFmtId="3" fontId="7" fillId="24" borderId="10" xfId="0" applyNumberFormat="1" applyFont="1" applyFill="1" applyBorder="1" applyAlignment="1" applyProtection="1">
      <alignment horizontal="right" indent="1"/>
      <protection/>
    </xf>
    <xf numFmtId="3" fontId="0" fillId="2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24" borderId="45" xfId="0" applyNumberFormat="1" applyFont="1" applyFill="1" applyBorder="1" applyAlignment="1" applyProtection="1">
      <alignment horizontal="right" indent="1"/>
      <protection/>
    </xf>
    <xf numFmtId="3" fontId="0" fillId="24" borderId="27" xfId="0" applyNumberFormat="1" applyFont="1" applyFill="1" applyBorder="1" applyAlignment="1" applyProtection="1">
      <alignment horizontal="right" indent="1"/>
      <protection locked="0"/>
    </xf>
    <xf numFmtId="3" fontId="0" fillId="24" borderId="34" xfId="0" applyNumberFormat="1" applyFont="1" applyFill="1" applyBorder="1" applyAlignment="1" applyProtection="1">
      <alignment horizontal="right" indent="1"/>
      <protection locked="0"/>
    </xf>
    <xf numFmtId="3" fontId="0" fillId="24" borderId="0" xfId="0" applyNumberFormat="1" applyFont="1" applyFill="1" applyAlignment="1" applyProtection="1">
      <alignment horizontal="right"/>
      <protection locked="0"/>
    </xf>
    <xf numFmtId="3" fontId="0" fillId="24" borderId="62" xfId="0" applyNumberFormat="1" applyFont="1" applyFill="1" applyBorder="1" applyAlignment="1" applyProtection="1">
      <alignment horizontal="right" indent="1"/>
      <protection locked="0"/>
    </xf>
    <xf numFmtId="3" fontId="0" fillId="24" borderId="30" xfId="0" applyNumberFormat="1" applyFont="1" applyFill="1" applyBorder="1" applyAlignment="1" applyProtection="1">
      <alignment horizontal="right" indent="1"/>
      <protection locked="0"/>
    </xf>
    <xf numFmtId="3" fontId="0" fillId="24" borderId="45" xfId="0" applyNumberFormat="1" applyFont="1" applyFill="1" applyBorder="1" applyAlignment="1" applyProtection="1">
      <alignment horizontal="right" indent="1"/>
      <protection locked="0"/>
    </xf>
    <xf numFmtId="3" fontId="0" fillId="24" borderId="0" xfId="0" applyNumberFormat="1" applyFont="1" applyFill="1" applyBorder="1" applyAlignment="1" applyProtection="1">
      <alignment vertical="center" wrapText="1"/>
      <protection locked="0"/>
    </xf>
    <xf numFmtId="3" fontId="0" fillId="24" borderId="65" xfId="0" applyNumberFormat="1" applyFont="1" applyFill="1" applyBorder="1" applyAlignment="1" applyProtection="1">
      <alignment horizontal="right" indent="1"/>
      <protection locked="0"/>
    </xf>
    <xf numFmtId="3" fontId="0" fillId="24" borderId="17" xfId="0" applyNumberFormat="1" applyFont="1" applyFill="1" applyBorder="1" applyAlignment="1" applyProtection="1">
      <alignment horizontal="right" indent="1"/>
      <protection locked="0"/>
    </xf>
    <xf numFmtId="3" fontId="0" fillId="24" borderId="46" xfId="0" applyNumberFormat="1" applyFont="1" applyFill="1" applyBorder="1" applyAlignment="1" applyProtection="1">
      <alignment horizontal="right" indent="1"/>
      <protection locked="0"/>
    </xf>
    <xf numFmtId="3" fontId="0" fillId="24" borderId="25" xfId="0" applyNumberFormat="1" applyFont="1" applyFill="1" applyBorder="1" applyAlignment="1" applyProtection="1">
      <alignment horizontal="right" indent="1"/>
      <protection locked="0"/>
    </xf>
    <xf numFmtId="3" fontId="0" fillId="24" borderId="31" xfId="0" applyNumberFormat="1" applyFont="1" applyFill="1" applyBorder="1" applyAlignment="1" applyProtection="1">
      <alignment horizontal="right" indent="1"/>
      <protection locked="0"/>
    </xf>
    <xf numFmtId="3" fontId="0" fillId="24" borderId="0" xfId="0" applyNumberFormat="1" applyFont="1" applyFill="1" applyAlignment="1" applyProtection="1">
      <alignment horizontal="left"/>
      <protection locked="0"/>
    </xf>
    <xf numFmtId="3" fontId="0" fillId="24" borderId="34" xfId="0" applyNumberFormat="1" applyFont="1" applyFill="1" applyBorder="1" applyAlignment="1" applyProtection="1">
      <alignment horizontal="right" indent="1"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0" applyNumberFormat="1" applyFont="1" applyFill="1" applyAlignment="1" applyProtection="1">
      <alignment horizontal="left" vertical="center" wrapText="1"/>
      <protection locked="0"/>
    </xf>
    <xf numFmtId="3" fontId="0" fillId="24" borderId="0" xfId="0" applyNumberFormat="1" applyFont="1" applyFill="1" applyAlignment="1" applyProtection="1">
      <alignment horizontal="right"/>
      <protection locked="0"/>
    </xf>
    <xf numFmtId="3" fontId="0" fillId="24" borderId="0" xfId="0" applyNumberFormat="1" applyFont="1" applyFill="1" applyAlignment="1" applyProtection="1">
      <alignment horizontal="left"/>
      <protection locked="0"/>
    </xf>
    <xf numFmtId="3" fontId="0" fillId="24" borderId="0" xfId="0" applyNumberFormat="1" applyFont="1" applyFill="1" applyAlignment="1" applyProtection="1">
      <alignment horizontal="left"/>
      <protection locked="0"/>
    </xf>
    <xf numFmtId="3" fontId="0" fillId="24" borderId="11" xfId="0" applyNumberFormat="1" applyFont="1" applyFill="1" applyBorder="1" applyAlignment="1" applyProtection="1">
      <alignment horizontal="left"/>
      <protection locked="0"/>
    </xf>
    <xf numFmtId="3" fontId="0" fillId="24" borderId="13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Alignment="1" applyProtection="1">
      <alignment horizontal="left" vertical="center" indent="2"/>
      <protection locked="0"/>
    </xf>
    <xf numFmtId="3" fontId="0" fillId="24" borderId="18" xfId="0" applyNumberFormat="1" applyFont="1" applyFill="1" applyBorder="1" applyAlignment="1" applyProtection="1">
      <alignment horizontal="left"/>
      <protection locked="0"/>
    </xf>
    <xf numFmtId="0" fontId="26" fillId="24" borderId="0" xfId="0" applyFont="1" applyFill="1" applyBorder="1" applyAlignment="1">
      <alignment/>
    </xf>
    <xf numFmtId="0" fontId="34" fillId="24" borderId="0" xfId="0" applyFont="1" applyFill="1" applyAlignment="1">
      <alignment horizontal="left" vertical="center" wrapText="1"/>
    </xf>
    <xf numFmtId="0" fontId="35" fillId="24" borderId="0" xfId="0" applyFont="1" applyFill="1" applyAlignment="1">
      <alignment horizontal="left" vertical="center" wrapText="1"/>
    </xf>
    <xf numFmtId="0" fontId="4" fillId="24" borderId="0" xfId="0" applyFont="1" applyFill="1" applyBorder="1" applyAlignment="1">
      <alignment horizontal="left" indent="1"/>
    </xf>
    <xf numFmtId="0" fontId="9" fillId="24" borderId="0" xfId="0" applyFont="1" applyFill="1" applyAlignment="1">
      <alignment horizontal="left" vertical="center" indent="1"/>
    </xf>
    <xf numFmtId="0" fontId="4" fillId="24" borderId="0" xfId="0" applyFont="1" applyFill="1" applyAlignment="1">
      <alignment horizontal="left" vertical="center" indent="1"/>
    </xf>
    <xf numFmtId="49" fontId="26" fillId="24" borderId="73" xfId="0" applyNumberFormat="1" applyFont="1" applyFill="1" applyBorder="1" applyAlignment="1">
      <alignment horizontal="left" vertical="center" indent="1"/>
    </xf>
    <xf numFmtId="0" fontId="4" fillId="24" borderId="73" xfId="0" applyFont="1" applyFill="1" applyBorder="1" applyAlignment="1">
      <alignment horizontal="left" vertical="center" indent="1"/>
    </xf>
    <xf numFmtId="0" fontId="26" fillId="24" borderId="73" xfId="0" applyFont="1" applyFill="1" applyBorder="1" applyAlignment="1">
      <alignment horizontal="left" vertical="center" indent="1"/>
    </xf>
    <xf numFmtId="0" fontId="6" fillId="24" borderId="73" xfId="0" applyFont="1" applyFill="1" applyBorder="1" applyAlignment="1">
      <alignment horizontal="left" vertical="center" indent="1"/>
    </xf>
    <xf numFmtId="3" fontId="0" fillId="24" borderId="0" xfId="0" applyNumberFormat="1" applyFont="1" applyFill="1" applyAlignment="1" applyProtection="1">
      <alignment/>
      <protection locked="0"/>
    </xf>
    <xf numFmtId="3" fontId="0" fillId="24" borderId="57" xfId="0" applyNumberFormat="1" applyFont="1" applyFill="1" applyBorder="1" applyAlignment="1" applyProtection="1">
      <alignment horizontal="left" vertical="center"/>
      <protection locked="0"/>
    </xf>
    <xf numFmtId="3" fontId="33" fillId="24" borderId="14" xfId="0" applyNumberFormat="1" applyFont="1" applyFill="1" applyBorder="1" applyAlignment="1" applyProtection="1">
      <alignment horizontal="right" indent="1"/>
      <protection/>
    </xf>
    <xf numFmtId="3" fontId="0" fillId="24" borderId="60" xfId="0" applyNumberFormat="1" applyFont="1" applyFill="1" applyBorder="1" applyAlignment="1" applyProtection="1">
      <alignment horizontal="right" indent="1"/>
      <protection locked="0"/>
    </xf>
    <xf numFmtId="3" fontId="0" fillId="24" borderId="40" xfId="0" applyNumberFormat="1" applyFont="1" applyFill="1" applyBorder="1" applyAlignment="1" applyProtection="1">
      <alignment horizontal="right" indent="1"/>
      <protection locked="0"/>
    </xf>
    <xf numFmtId="3" fontId="0" fillId="24" borderId="51" xfId="0" applyNumberFormat="1" applyFont="1" applyFill="1" applyBorder="1" applyAlignment="1" applyProtection="1">
      <alignment horizontal="right" indent="1"/>
      <protection locked="0"/>
    </xf>
    <xf numFmtId="3" fontId="7" fillId="24" borderId="0" xfId="0" applyNumberFormat="1" applyFont="1" applyFill="1" applyBorder="1" applyAlignment="1" applyProtection="1">
      <alignment horizontal="right" indent="1"/>
      <protection/>
    </xf>
    <xf numFmtId="3" fontId="0" fillId="24" borderId="0" xfId="0" applyNumberFormat="1" applyFont="1" applyFill="1" applyBorder="1" applyAlignment="1" applyProtection="1">
      <alignment horizontal="left" vertical="center"/>
      <protection locked="0"/>
    </xf>
    <xf numFmtId="3" fontId="33" fillId="24" borderId="0" xfId="0" applyNumberFormat="1" applyFont="1" applyFill="1" applyBorder="1" applyAlignment="1" applyProtection="1">
      <alignment horizontal="right" indent="1"/>
      <protection/>
    </xf>
    <xf numFmtId="3" fontId="1" fillId="24" borderId="0" xfId="0" applyNumberFormat="1" applyFont="1" applyFill="1" applyBorder="1" applyAlignment="1" applyProtection="1">
      <alignment horizontal="right" indent="1"/>
      <protection/>
    </xf>
    <xf numFmtId="0" fontId="1" fillId="24" borderId="0" xfId="0" applyFont="1" applyFill="1" applyBorder="1" applyAlignment="1" applyProtection="1">
      <alignment horizontal="right" indent="1"/>
      <protection/>
    </xf>
    <xf numFmtId="3" fontId="16" fillId="2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Alignment="1" applyProtection="1">
      <alignment horizontal="right" vertical="center" indent="2"/>
      <protection locked="0"/>
    </xf>
    <xf numFmtId="3" fontId="0" fillId="24" borderId="18" xfId="0" applyNumberFormat="1" applyFont="1" applyFill="1" applyBorder="1" applyAlignment="1" applyProtection="1">
      <alignment horizontal="right" vertical="center"/>
      <protection locked="0"/>
    </xf>
    <xf numFmtId="0" fontId="4" fillId="24" borderId="0" xfId="0" applyFont="1" applyFill="1" applyBorder="1" applyAlignment="1">
      <alignment horizontal="left" vertical="center" indent="1"/>
    </xf>
    <xf numFmtId="0" fontId="35" fillId="24" borderId="74" xfId="0" applyFont="1" applyFill="1" applyBorder="1" applyAlignment="1">
      <alignment horizontal="left" vertical="center" wrapText="1"/>
    </xf>
    <xf numFmtId="4" fontId="0" fillId="24" borderId="0" xfId="0" applyNumberFormat="1" applyFont="1" applyFill="1" applyBorder="1" applyAlignment="1" applyProtection="1">
      <alignment horizontal="centerContinuous" vertical="center"/>
      <protection locked="0"/>
    </xf>
    <xf numFmtId="4" fontId="6" fillId="24" borderId="0" xfId="0" applyNumberFormat="1" applyFont="1" applyFill="1" applyBorder="1" applyAlignment="1" applyProtection="1">
      <alignment horizontal="centerContinuous" vertical="justify"/>
      <protection locked="0"/>
    </xf>
    <xf numFmtId="172" fontId="6" fillId="24" borderId="0" xfId="0" applyNumberFormat="1" applyFont="1" applyFill="1" applyBorder="1" applyAlignment="1" applyProtection="1">
      <alignment horizontal="center"/>
      <protection locked="0"/>
    </xf>
    <xf numFmtId="4" fontId="6" fillId="24" borderId="0" xfId="0" applyNumberFormat="1" applyFont="1" applyFill="1" applyBorder="1" applyAlignment="1" applyProtection="1">
      <alignment horizontal="centerContinuous" vertical="center"/>
      <protection locked="0"/>
    </xf>
    <xf numFmtId="172" fontId="6" fillId="24" borderId="0" xfId="0" applyNumberFormat="1" applyFont="1" applyFill="1" applyBorder="1" applyAlignment="1" applyProtection="1">
      <alignment horizontal="centerContinuous" vertical="center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172" fontId="0" fillId="24" borderId="0" xfId="0" applyNumberFormat="1" applyFont="1" applyFill="1" applyBorder="1" applyAlignment="1" applyProtection="1">
      <alignment horizontal="right" indent="1"/>
      <protection/>
    </xf>
    <xf numFmtId="3" fontId="0" fillId="24" borderId="0" xfId="0" applyNumberFormat="1" applyFont="1" applyFill="1" applyBorder="1" applyAlignment="1" applyProtection="1">
      <alignment/>
      <protection locked="0"/>
    </xf>
    <xf numFmtId="4" fontId="6" fillId="24" borderId="0" xfId="0" applyNumberFormat="1" applyFont="1" applyFill="1" applyBorder="1" applyAlignment="1" applyProtection="1">
      <alignment horizontal="right"/>
      <protection locked="0"/>
    </xf>
    <xf numFmtId="4" fontId="1" fillId="24" borderId="0" xfId="0" applyNumberFormat="1" applyFont="1" applyFill="1" applyBorder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right"/>
      <protection/>
    </xf>
    <xf numFmtId="172" fontId="1" fillId="24" borderId="0" xfId="0" applyNumberFormat="1" applyFont="1" applyFill="1" applyBorder="1" applyAlignment="1" applyProtection="1">
      <alignment horizontal="center"/>
      <protection/>
    </xf>
    <xf numFmtId="4" fontId="1" fillId="24" borderId="0" xfId="0" applyNumberFormat="1" applyFont="1" applyFill="1" applyBorder="1" applyAlignment="1" applyProtection="1">
      <alignment/>
      <protection locked="0"/>
    </xf>
    <xf numFmtId="4" fontId="0" fillId="24" borderId="0" xfId="0" applyNumberFormat="1" applyFont="1" applyFill="1" applyBorder="1" applyAlignment="1" applyProtection="1">
      <alignment horizontal="center" vertical="center"/>
      <protection locked="0"/>
    </xf>
    <xf numFmtId="4" fontId="6" fillId="24" borderId="10" xfId="0" applyNumberFormat="1" applyFont="1" applyFill="1" applyBorder="1" applyAlignment="1" applyProtection="1">
      <alignment horizontal="center" wrapText="1"/>
      <protection locked="0"/>
    </xf>
    <xf numFmtId="4" fontId="6" fillId="24" borderId="39" xfId="0" applyNumberFormat="1" applyFont="1" applyFill="1" applyBorder="1" applyAlignment="1" applyProtection="1">
      <alignment horizontal="center"/>
      <protection locked="0"/>
    </xf>
    <xf numFmtId="4" fontId="6" fillId="24" borderId="10" xfId="0" applyNumberFormat="1" applyFont="1" applyFill="1" applyBorder="1" applyAlignment="1" applyProtection="1">
      <alignment horizontal="center"/>
      <protection locked="0"/>
    </xf>
    <xf numFmtId="3" fontId="0" fillId="24" borderId="32" xfId="0" applyNumberFormat="1" applyFont="1" applyFill="1" applyBorder="1" applyAlignment="1" applyProtection="1">
      <alignment horizontal="right" indent="1"/>
      <protection/>
    </xf>
    <xf numFmtId="3" fontId="0" fillId="24" borderId="43" xfId="0" applyNumberFormat="1" applyFont="1" applyFill="1" applyBorder="1" applyAlignment="1" applyProtection="1">
      <alignment horizontal="right" indent="1"/>
      <protection/>
    </xf>
    <xf numFmtId="3" fontId="1" fillId="24" borderId="13" xfId="0" applyNumberFormat="1" applyFont="1" applyFill="1" applyBorder="1" applyAlignment="1" applyProtection="1">
      <alignment horizontal="right" indent="1"/>
      <protection locked="0"/>
    </xf>
    <xf numFmtId="3" fontId="0" fillId="24" borderId="36" xfId="0" applyNumberFormat="1" applyFont="1" applyFill="1" applyBorder="1" applyAlignment="1" applyProtection="1">
      <alignment horizontal="right" indent="1"/>
      <protection/>
    </xf>
    <xf numFmtId="3" fontId="0" fillId="24" borderId="37" xfId="0" applyNumberFormat="1" applyFont="1" applyFill="1" applyBorder="1" applyAlignment="1" applyProtection="1">
      <alignment horizontal="right" indent="1"/>
      <protection locked="0"/>
    </xf>
    <xf numFmtId="3" fontId="1" fillId="24" borderId="14" xfId="0" applyNumberFormat="1" applyFont="1" applyFill="1" applyBorder="1" applyAlignment="1" applyProtection="1">
      <alignment horizontal="right" indent="1"/>
      <protection/>
    </xf>
    <xf numFmtId="3" fontId="1" fillId="24" borderId="19" xfId="0" applyNumberFormat="1" applyFont="1" applyFill="1" applyBorder="1" applyAlignment="1" applyProtection="1">
      <alignment horizontal="right" indent="1"/>
      <protection/>
    </xf>
    <xf numFmtId="3" fontId="1" fillId="24" borderId="20" xfId="0" applyNumberFormat="1" applyFont="1" applyFill="1" applyBorder="1" applyAlignment="1" applyProtection="1">
      <alignment horizontal="right" indent="1"/>
      <protection/>
    </xf>
    <xf numFmtId="3" fontId="1" fillId="24" borderId="39" xfId="0" applyNumberFormat="1" applyFont="1" applyFill="1" applyBorder="1" applyAlignment="1" applyProtection="1">
      <alignment horizontal="right" indent="1"/>
      <protection/>
    </xf>
    <xf numFmtId="3" fontId="1" fillId="24" borderId="10" xfId="0" applyNumberFormat="1" applyFont="1" applyFill="1" applyBorder="1" applyAlignment="1" applyProtection="1">
      <alignment horizontal="right" indent="1"/>
      <protection/>
    </xf>
    <xf numFmtId="4" fontId="0" fillId="24" borderId="0" xfId="0" applyNumberFormat="1" applyFill="1" applyBorder="1" applyAlignment="1" applyProtection="1">
      <alignment horizontal="centerContinuous" vertical="center"/>
      <protection locked="0"/>
    </xf>
    <xf numFmtId="172" fontId="1" fillId="24" borderId="0" xfId="0" applyNumberFormat="1" applyFont="1" applyFill="1" applyBorder="1" applyAlignment="1" applyProtection="1">
      <alignment/>
      <protection locked="0"/>
    </xf>
    <xf numFmtId="4" fontId="15" fillId="24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0" xfId="0" applyNumberFormat="1" applyFont="1" applyFill="1" applyBorder="1" applyAlignment="1" applyProtection="1">
      <alignment horizontal="center"/>
      <protection/>
    </xf>
    <xf numFmtId="4" fontId="19" fillId="24" borderId="0" xfId="0" applyNumberFormat="1" applyFont="1" applyFill="1" applyBorder="1" applyAlignment="1" applyProtection="1">
      <alignment horizontal="justify" vertical="top" wrapText="1"/>
      <protection locked="0"/>
    </xf>
    <xf numFmtId="4" fontId="1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4" borderId="39" xfId="0" applyNumberFormat="1" applyFont="1" applyFill="1" applyBorder="1" applyAlignment="1" applyProtection="1">
      <alignment horizontal="centerContinuous" vertical="center"/>
      <protection locked="0"/>
    </xf>
    <xf numFmtId="3" fontId="1" fillId="24" borderId="29" xfId="0" applyNumberFormat="1" applyFont="1" applyFill="1" applyBorder="1" applyAlignment="1" applyProtection="1">
      <alignment horizontal="right" indent="1"/>
      <protection/>
    </xf>
    <xf numFmtId="4" fontId="6" fillId="24" borderId="14" xfId="0" applyNumberFormat="1" applyFont="1" applyFill="1" applyBorder="1" applyAlignment="1" applyProtection="1">
      <alignment horizontal="center" vertical="center"/>
      <protection locked="0"/>
    </xf>
    <xf numFmtId="4" fontId="6" fillId="24" borderId="20" xfId="0" applyNumberFormat="1" applyFont="1" applyFill="1" applyBorder="1" applyAlignment="1" applyProtection="1">
      <alignment horizontal="center" vertical="center"/>
      <protection locked="0"/>
    </xf>
    <xf numFmtId="4" fontId="0" fillId="24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9" fillId="0" borderId="0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3" fontId="29" fillId="0" borderId="36" xfId="0" applyNumberFormat="1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5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top" wrapText="1"/>
    </xf>
    <xf numFmtId="0" fontId="29" fillId="0" borderId="18" xfId="0" applyFont="1" applyBorder="1" applyAlignment="1">
      <alignment vertical="center" wrapText="1"/>
    </xf>
    <xf numFmtId="3" fontId="29" fillId="0" borderId="18" xfId="0" applyNumberFormat="1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61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center" wrapText="1"/>
    </xf>
    <xf numFmtId="0" fontId="30" fillId="0" borderId="72" xfId="0" applyFont="1" applyBorder="1" applyAlignment="1">
      <alignment horizontal="center" vertical="top" wrapText="1"/>
    </xf>
    <xf numFmtId="0" fontId="31" fillId="0" borderId="75" xfId="0" applyFont="1" applyFill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top" wrapText="1"/>
    </xf>
    <xf numFmtId="1" fontId="29" fillId="0" borderId="18" xfId="0" applyNumberFormat="1" applyFont="1" applyBorder="1" applyAlignment="1">
      <alignment horizontal="center" vertical="center" wrapText="1"/>
    </xf>
    <xf numFmtId="0" fontId="29" fillId="0" borderId="77" xfId="0" applyFont="1" applyBorder="1" applyAlignment="1">
      <alignment vertical="top" wrapText="1"/>
    </xf>
    <xf numFmtId="0" fontId="31" fillId="0" borderId="61" xfId="0" applyFont="1" applyBorder="1" applyAlignment="1">
      <alignment horizontal="center" vertical="top" wrapText="1"/>
    </xf>
    <xf numFmtId="0" fontId="31" fillId="0" borderId="49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3" fontId="0" fillId="24" borderId="43" xfId="0" applyNumberFormat="1" applyFill="1" applyBorder="1" applyAlignment="1" applyProtection="1">
      <alignment horizontal="right" indent="1"/>
      <protection locked="0"/>
    </xf>
    <xf numFmtId="3" fontId="5" fillId="24" borderId="44" xfId="0" applyNumberFormat="1" applyFont="1" applyFill="1" applyBorder="1" applyAlignment="1" applyProtection="1">
      <alignment horizontal="right" indent="1"/>
      <protection locked="0"/>
    </xf>
    <xf numFmtId="3" fontId="12" fillId="24" borderId="39" xfId="0" applyNumberFormat="1" applyFont="1" applyFill="1" applyBorder="1" applyAlignment="1" applyProtection="1">
      <alignment horizontal="right" indent="1"/>
      <protection locked="0"/>
    </xf>
    <xf numFmtId="3" fontId="0" fillId="24" borderId="42" xfId="0" applyNumberFormat="1" applyFill="1" applyBorder="1" applyAlignment="1" applyProtection="1">
      <alignment horizontal="right" indent="1"/>
      <protection locked="0"/>
    </xf>
    <xf numFmtId="3" fontId="0" fillId="24" borderId="49" xfId="0" applyNumberFormat="1" applyFill="1" applyBorder="1" applyAlignment="1" applyProtection="1">
      <alignment horizontal="right" indent="1"/>
      <protection locked="0"/>
    </xf>
    <xf numFmtId="3" fontId="0" fillId="24" borderId="54" xfId="0" applyNumberFormat="1" applyFill="1" applyBorder="1" applyAlignment="1" applyProtection="1">
      <alignment horizontal="right" indent="1"/>
      <protection locked="0"/>
    </xf>
    <xf numFmtId="3" fontId="1" fillId="24" borderId="19" xfId="0" applyNumberFormat="1" applyFont="1" applyFill="1" applyBorder="1" applyAlignment="1" applyProtection="1">
      <alignment horizontal="right" indent="1"/>
      <protection locked="0"/>
    </xf>
    <xf numFmtId="3" fontId="0" fillId="24" borderId="13" xfId="0" applyNumberFormat="1" applyFill="1" applyBorder="1" applyAlignment="1" applyProtection="1">
      <alignment horizontal="right" indent="1"/>
      <protection locked="0"/>
    </xf>
    <xf numFmtId="3" fontId="29" fillId="0" borderId="27" xfId="0" applyNumberFormat="1" applyFont="1" applyBorder="1" applyAlignment="1">
      <alignment horizontal="right" vertical="center" wrapText="1" indent="1"/>
    </xf>
    <xf numFmtId="3" fontId="29" fillId="0" borderId="65" xfId="0" applyNumberFormat="1" applyFont="1" applyBorder="1" applyAlignment="1">
      <alignment horizontal="right" vertical="center" wrapText="1" indent="1"/>
    </xf>
    <xf numFmtId="3" fontId="29" fillId="0" borderId="55" xfId="0" applyNumberFormat="1" applyFont="1" applyBorder="1" applyAlignment="1">
      <alignment horizontal="right" vertical="center" wrapText="1" indent="1"/>
    </xf>
    <xf numFmtId="3" fontId="0" fillId="0" borderId="78" xfId="0" applyNumberFormat="1" applyBorder="1" applyAlignment="1">
      <alignment horizontal="right" vertical="center" indent="1"/>
    </xf>
    <xf numFmtId="3" fontId="29" fillId="0" borderId="69" xfId="0" applyNumberFormat="1" applyFont="1" applyBorder="1" applyAlignment="1">
      <alignment horizontal="right" vertical="center" wrapText="1" indent="1"/>
    </xf>
    <xf numFmtId="3" fontId="29" fillId="0" borderId="59" xfId="0" applyNumberFormat="1" applyFont="1" applyBorder="1" applyAlignment="1">
      <alignment horizontal="right" vertical="center" wrapText="1" indent="1"/>
    </xf>
    <xf numFmtId="3" fontId="29" fillId="0" borderId="79" xfId="0" applyNumberFormat="1" applyFont="1" applyBorder="1" applyAlignment="1">
      <alignment horizontal="right" vertical="center" wrapText="1" indent="1"/>
    </xf>
    <xf numFmtId="4" fontId="0" fillId="24" borderId="17" xfId="0" applyNumberFormat="1" applyFill="1" applyBorder="1" applyAlignment="1" applyProtection="1">
      <alignment/>
      <protection locked="0"/>
    </xf>
    <xf numFmtId="4" fontId="0" fillId="24" borderId="20" xfId="0" applyNumberFormat="1" applyFill="1" applyBorder="1" applyAlignment="1" applyProtection="1">
      <alignment horizontal="center"/>
      <protection locked="0"/>
    </xf>
    <xf numFmtId="4" fontId="6" fillId="24" borderId="19" xfId="0" applyNumberFormat="1" applyFont="1" applyFill="1" applyBorder="1" applyAlignment="1" applyProtection="1">
      <alignment horizontal="center" vertical="center"/>
      <protection locked="0"/>
    </xf>
    <xf numFmtId="4" fontId="0" fillId="24" borderId="19" xfId="0" applyNumberFormat="1" applyFill="1" applyBorder="1" applyAlignment="1" applyProtection="1">
      <alignment horizontal="center"/>
      <protection locked="0"/>
    </xf>
    <xf numFmtId="4" fontId="0" fillId="24" borderId="10" xfId="0" applyNumberFormat="1" applyFill="1" applyBorder="1" applyAlignment="1" applyProtection="1">
      <alignment horizontal="center" vertical="center"/>
      <protection locked="0"/>
    </xf>
    <xf numFmtId="172" fontId="27" fillId="24" borderId="39" xfId="0" applyNumberFormat="1" applyFont="1" applyFill="1" applyBorder="1" applyAlignment="1" applyProtection="1">
      <alignment horizontal="left"/>
      <protection locked="0"/>
    </xf>
    <xf numFmtId="3" fontId="10" fillId="24" borderId="50" xfId="0" applyNumberFormat="1" applyFont="1" applyFill="1" applyBorder="1" applyAlignment="1" applyProtection="1">
      <alignment horizontal="center" vertical="center" wrapText="1"/>
      <protection locked="0"/>
    </xf>
    <xf numFmtId="3" fontId="12" fillId="24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3" fontId="0" fillId="24" borderId="17" xfId="0" applyNumberFormat="1" applyFont="1" applyFill="1" applyBorder="1" applyAlignment="1" applyProtection="1">
      <alignment horizontal="right" vertical="center" indent="1"/>
      <protection locked="0"/>
    </xf>
    <xf numFmtId="3" fontId="0" fillId="24" borderId="46" xfId="0" applyNumberFormat="1" applyFont="1" applyFill="1" applyBorder="1" applyAlignment="1" applyProtection="1">
      <alignment horizontal="right" vertical="center" indent="1"/>
      <protection locked="0"/>
    </xf>
    <xf numFmtId="3" fontId="0" fillId="24" borderId="49" xfId="0" applyNumberFormat="1" applyFont="1" applyFill="1" applyBorder="1" applyAlignment="1" applyProtection="1">
      <alignment horizontal="right" vertical="center" indent="1"/>
      <protection locked="0"/>
    </xf>
    <xf numFmtId="3" fontId="0" fillId="24" borderId="17" xfId="0" applyNumberFormat="1" applyFont="1" applyFill="1" applyBorder="1" applyAlignment="1" applyProtection="1">
      <alignment horizontal="right" vertical="center" indent="1"/>
      <protection locked="0"/>
    </xf>
    <xf numFmtId="3" fontId="1" fillId="24" borderId="29" xfId="0" applyNumberFormat="1" applyFont="1" applyFill="1" applyBorder="1" applyAlignment="1" applyProtection="1">
      <alignment horizontal="right" vertical="center" indent="1"/>
      <protection/>
    </xf>
    <xf numFmtId="3" fontId="1" fillId="24" borderId="10" xfId="0" applyNumberFormat="1" applyFont="1" applyFill="1" applyBorder="1" applyAlignment="1" applyProtection="1">
      <alignment horizontal="right" vertical="center" indent="1"/>
      <protection/>
    </xf>
    <xf numFmtId="3" fontId="0" fillId="24" borderId="34" xfId="0" applyNumberFormat="1" applyFont="1" applyFill="1" applyBorder="1" applyAlignment="1" applyProtection="1">
      <alignment horizontal="right" vertical="center" indent="1"/>
      <protection locked="0"/>
    </xf>
    <xf numFmtId="3" fontId="10" fillId="24" borderId="31" xfId="0" applyNumberFormat="1" applyFont="1" applyFill="1" applyBorder="1" applyAlignment="1" applyProtection="1">
      <alignment horizontal="centerContinuous" vertical="center" wrapText="1"/>
      <protection locked="0"/>
    </xf>
    <xf numFmtId="3" fontId="10" fillId="24" borderId="56" xfId="0" applyNumberFormat="1" applyFont="1" applyFill="1" applyBorder="1" applyAlignment="1" applyProtection="1">
      <alignment horizontal="centerContinuous" vertical="center" wrapText="1"/>
      <protection locked="0"/>
    </xf>
    <xf numFmtId="3" fontId="0" fillId="24" borderId="30" xfId="0" applyNumberFormat="1" applyFont="1" applyFill="1" applyBorder="1" applyAlignment="1" applyProtection="1">
      <alignment horizontal="right" vertical="center" indent="1"/>
      <protection locked="0"/>
    </xf>
    <xf numFmtId="3" fontId="10" fillId="24" borderId="25" xfId="0" applyNumberFormat="1" applyFont="1" applyFill="1" applyBorder="1" applyAlignment="1" applyProtection="1">
      <alignment horizontal="centerContinuous" vertical="center" wrapText="1"/>
      <protection locked="0"/>
    </xf>
    <xf numFmtId="3" fontId="10" fillId="24" borderId="55" xfId="0" applyNumberFormat="1" applyFont="1" applyFill="1" applyBorder="1" applyAlignment="1" applyProtection="1">
      <alignment horizontal="centerContinuous" vertical="center" wrapText="1"/>
      <protection locked="0"/>
    </xf>
    <xf numFmtId="3" fontId="0" fillId="24" borderId="27" xfId="0" applyNumberFormat="1" applyFont="1" applyFill="1" applyBorder="1" applyAlignment="1" applyProtection="1">
      <alignment horizontal="right" vertical="center" indent="1"/>
      <protection locked="0"/>
    </xf>
    <xf numFmtId="3" fontId="0" fillId="24" borderId="65" xfId="0" applyNumberFormat="1" applyFont="1" applyFill="1" applyBorder="1" applyAlignment="1" applyProtection="1">
      <alignment horizontal="right" vertical="center" indent="1"/>
      <protection locked="0"/>
    </xf>
    <xf numFmtId="3" fontId="0" fillId="24" borderId="65" xfId="0" applyNumberFormat="1" applyFont="1" applyFill="1" applyBorder="1" applyAlignment="1" applyProtection="1">
      <alignment horizontal="right" vertical="center" indent="1"/>
      <protection locked="0"/>
    </xf>
    <xf numFmtId="3" fontId="0" fillId="24" borderId="62" xfId="0" applyNumberFormat="1" applyFont="1" applyFill="1" applyBorder="1" applyAlignment="1" applyProtection="1">
      <alignment horizontal="right" vertical="center" indent="1"/>
      <protection locked="0"/>
    </xf>
    <xf numFmtId="3" fontId="1" fillId="24" borderId="60" xfId="0" applyNumberFormat="1" applyFont="1" applyFill="1" applyBorder="1" applyAlignment="1" applyProtection="1">
      <alignment horizontal="right" vertical="center" indent="1"/>
      <protection/>
    </xf>
    <xf numFmtId="3" fontId="0" fillId="24" borderId="12" xfId="0" applyNumberFormat="1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 horizontal="left"/>
      <protection locked="0"/>
    </xf>
    <xf numFmtId="3" fontId="10" fillId="24" borderId="76" xfId="0" applyNumberFormat="1" applyFont="1" applyFill="1" applyBorder="1" applyAlignment="1" applyProtection="1">
      <alignment horizontal="centerContinuous" vertical="center" wrapText="1"/>
      <protection locked="0"/>
    </xf>
    <xf numFmtId="3" fontId="0" fillId="24" borderId="48" xfId="0" applyNumberFormat="1" applyFont="1" applyFill="1" applyBorder="1" applyAlignment="1" applyProtection="1">
      <alignment horizontal="right" vertical="center" indent="1"/>
      <protection locked="0"/>
    </xf>
    <xf numFmtId="3" fontId="0" fillId="24" borderId="49" xfId="0" applyNumberFormat="1" applyFont="1" applyFill="1" applyBorder="1" applyAlignment="1" applyProtection="1">
      <alignment horizontal="right" vertical="center" indent="1"/>
      <protection locked="0"/>
    </xf>
    <xf numFmtId="3" fontId="0" fillId="24" borderId="54" xfId="0" applyNumberFormat="1" applyFont="1" applyFill="1" applyBorder="1" applyAlignment="1" applyProtection="1">
      <alignment horizontal="right" vertical="center" indent="1"/>
      <protection locked="0"/>
    </xf>
    <xf numFmtId="3" fontId="10" fillId="24" borderId="28" xfId="0" applyNumberFormat="1" applyFont="1" applyFill="1" applyBorder="1" applyAlignment="1" applyProtection="1">
      <alignment horizontal="centerContinuous" vertical="center" wrapText="1"/>
      <protection locked="0"/>
    </xf>
    <xf numFmtId="3" fontId="0" fillId="24" borderId="33" xfId="0" applyNumberFormat="1" applyFont="1" applyFill="1" applyBorder="1" applyAlignment="1" applyProtection="1">
      <alignment horizontal="right" vertical="center" indent="1"/>
      <protection locked="0"/>
    </xf>
    <xf numFmtId="3" fontId="0" fillId="24" borderId="35" xfId="0" applyNumberFormat="1" applyFont="1" applyFill="1" applyBorder="1" applyAlignment="1" applyProtection="1">
      <alignment horizontal="right" vertical="center" indent="1"/>
      <protection locked="0"/>
    </xf>
    <xf numFmtId="3" fontId="0" fillId="24" borderId="26" xfId="0" applyNumberFormat="1" applyFont="1" applyFill="1" applyBorder="1" applyAlignment="1" applyProtection="1">
      <alignment horizontal="right" vertical="center" indent="1"/>
      <protection locked="0"/>
    </xf>
    <xf numFmtId="3" fontId="0" fillId="24" borderId="36" xfId="0" applyNumberFormat="1" applyFont="1" applyFill="1" applyBorder="1" applyAlignment="1" applyProtection="1">
      <alignment horizontal="right" vertical="center" indent="1"/>
      <protection locked="0"/>
    </xf>
    <xf numFmtId="3" fontId="0" fillId="24" borderId="37" xfId="0" applyNumberFormat="1" applyFont="1" applyFill="1" applyBorder="1" applyAlignment="1" applyProtection="1">
      <alignment horizontal="right" vertical="center" indent="1"/>
      <protection locked="0"/>
    </xf>
    <xf numFmtId="3" fontId="0" fillId="24" borderId="38" xfId="0" applyNumberFormat="1" applyFont="1" applyFill="1" applyBorder="1" applyAlignment="1" applyProtection="1">
      <alignment horizontal="right" vertical="center" indent="1"/>
      <protection locked="0"/>
    </xf>
    <xf numFmtId="3" fontId="0" fillId="24" borderId="45" xfId="0" applyNumberFormat="1" applyFont="1" applyFill="1" applyBorder="1" applyAlignment="1" applyProtection="1">
      <alignment horizontal="right" vertical="center" indent="1"/>
      <protection locked="0"/>
    </xf>
    <xf numFmtId="3" fontId="0" fillId="24" borderId="47" xfId="0" applyNumberFormat="1" applyFont="1" applyFill="1" applyBorder="1" applyAlignment="1" applyProtection="1">
      <alignment horizontal="right" vertical="center" indent="1"/>
      <protection locked="0"/>
    </xf>
    <xf numFmtId="3" fontId="1" fillId="24" borderId="13" xfId="0" applyNumberFormat="1" applyFont="1" applyFill="1" applyBorder="1" applyAlignment="1" applyProtection="1">
      <alignment horizontal="right" vertical="center" indent="1"/>
      <protection/>
    </xf>
    <xf numFmtId="3" fontId="0" fillId="0" borderId="65" xfId="0" applyNumberFormat="1" applyBorder="1" applyAlignment="1">
      <alignment horizontal="right" vertical="center" indent="1"/>
    </xf>
    <xf numFmtId="0" fontId="7" fillId="24" borderId="0" xfId="0" applyFont="1" applyFill="1" applyAlignment="1">
      <alignment horizontal="left" vertical="top"/>
    </xf>
    <xf numFmtId="0" fontId="4" fillId="24" borderId="0" xfId="0" applyFont="1" applyFill="1" applyAlignment="1">
      <alignment horizontal="left" vertical="top"/>
    </xf>
    <xf numFmtId="0" fontId="4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10" fillId="24" borderId="39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 applyProtection="1">
      <alignment horizontal="right" indent="1"/>
      <protection locked="0"/>
    </xf>
    <xf numFmtId="0" fontId="0" fillId="24" borderId="65" xfId="0" applyFont="1" applyFill="1" applyBorder="1" applyAlignment="1" applyProtection="1">
      <alignment horizontal="right" indent="1"/>
      <protection locked="0"/>
    </xf>
    <xf numFmtId="0" fontId="0" fillId="24" borderId="62" xfId="0" applyFont="1" applyFill="1" applyBorder="1" applyAlignment="1" applyProtection="1">
      <alignment horizontal="right" indent="1"/>
      <protection locked="0"/>
    </xf>
    <xf numFmtId="0" fontId="1" fillId="24" borderId="60" xfId="0" applyFont="1" applyFill="1" applyBorder="1" applyAlignment="1" applyProtection="1">
      <alignment horizontal="right" indent="1"/>
      <protection/>
    </xf>
    <xf numFmtId="0" fontId="10" fillId="24" borderId="20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 applyProtection="1">
      <alignment horizontal="right" indent="1"/>
      <protection locked="0"/>
    </xf>
    <xf numFmtId="0" fontId="0" fillId="24" borderId="35" xfId="0" applyFont="1" applyFill="1" applyBorder="1" applyAlignment="1" applyProtection="1">
      <alignment horizontal="right" indent="1"/>
      <protection locked="0"/>
    </xf>
    <xf numFmtId="0" fontId="0" fillId="24" borderId="26" xfId="0" applyFont="1" applyFill="1" applyBorder="1" applyAlignment="1" applyProtection="1">
      <alignment horizontal="right" indent="1"/>
      <protection locked="0"/>
    </xf>
    <xf numFmtId="0" fontId="0" fillId="24" borderId="36" xfId="0" applyFont="1" applyFill="1" applyBorder="1" applyAlignment="1" applyProtection="1">
      <alignment horizontal="right" indent="1"/>
      <protection locked="0"/>
    </xf>
    <xf numFmtId="0" fontId="0" fillId="24" borderId="37" xfId="0" applyFont="1" applyFill="1" applyBorder="1" applyAlignment="1" applyProtection="1">
      <alignment horizontal="right" indent="1"/>
      <protection locked="0"/>
    </xf>
    <xf numFmtId="0" fontId="0" fillId="24" borderId="38" xfId="0" applyFont="1" applyFill="1" applyBorder="1" applyAlignment="1" applyProtection="1">
      <alignment horizontal="right" indent="1"/>
      <protection locked="0"/>
    </xf>
    <xf numFmtId="0" fontId="10" fillId="24" borderId="19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 applyProtection="1">
      <alignment horizontal="right" indent="1"/>
      <protection locked="0"/>
    </xf>
    <xf numFmtId="0" fontId="0" fillId="24" borderId="49" xfId="0" applyFont="1" applyFill="1" applyBorder="1" applyAlignment="1" applyProtection="1">
      <alignment horizontal="right" indent="1"/>
      <protection locked="0"/>
    </xf>
    <xf numFmtId="0" fontId="0" fillId="24" borderId="54" xfId="0" applyFont="1" applyFill="1" applyBorder="1" applyAlignment="1" applyProtection="1">
      <alignment horizontal="right" indent="1"/>
      <protection locked="0"/>
    </xf>
    <xf numFmtId="0" fontId="0" fillId="24" borderId="27" xfId="0" applyFill="1" applyBorder="1" applyAlignment="1" applyProtection="1">
      <alignment horizontal="right" indent="1"/>
      <protection locked="0"/>
    </xf>
    <xf numFmtId="0" fontId="0" fillId="24" borderId="65" xfId="0" applyFill="1" applyBorder="1" applyAlignment="1" applyProtection="1">
      <alignment horizontal="right" indent="1"/>
      <protection locked="0"/>
    </xf>
    <xf numFmtId="0" fontId="10" fillId="24" borderId="65" xfId="0" applyFont="1" applyFill="1" applyBorder="1" applyAlignment="1" applyProtection="1">
      <alignment horizontal="right" indent="1"/>
      <protection locked="0"/>
    </xf>
    <xf numFmtId="0" fontId="0" fillId="24" borderId="62" xfId="0" applyFill="1" applyBorder="1" applyAlignment="1" applyProtection="1">
      <alignment horizontal="right" indent="1"/>
      <protection locked="0"/>
    </xf>
    <xf numFmtId="0" fontId="0" fillId="24" borderId="33" xfId="0" applyFill="1" applyBorder="1" applyAlignment="1" applyProtection="1">
      <alignment horizontal="right" indent="1"/>
      <protection locked="0"/>
    </xf>
    <xf numFmtId="0" fontId="0" fillId="24" borderId="26" xfId="0" applyFill="1" applyBorder="1" applyAlignment="1" applyProtection="1">
      <alignment horizontal="right" indent="1"/>
      <protection locked="0"/>
    </xf>
    <xf numFmtId="0" fontId="0" fillId="24" borderId="37" xfId="0" applyFill="1" applyBorder="1" applyAlignment="1" applyProtection="1">
      <alignment horizontal="right" indent="1"/>
      <protection locked="0"/>
    </xf>
    <xf numFmtId="3" fontId="31" fillId="0" borderId="15" xfId="0" applyNumberFormat="1" applyFont="1" applyBorder="1" applyAlignment="1">
      <alignment horizontal="right" vertical="center" wrapText="1" indent="1"/>
    </xf>
    <xf numFmtId="3" fontId="31" fillId="0" borderId="11" xfId="0" applyNumberFormat="1" applyFont="1" applyBorder="1" applyAlignment="1">
      <alignment horizontal="right" vertical="center" wrapText="1" indent="1"/>
    </xf>
    <xf numFmtId="3" fontId="10" fillId="24" borderId="80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0" xfId="0" applyFont="1" applyFill="1" applyAlignment="1">
      <alignment/>
    </xf>
    <xf numFmtId="0" fontId="4" fillId="24" borderId="73" xfId="0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3" fontId="31" fillId="4" borderId="46" xfId="0" applyNumberFormat="1" applyFont="1" applyFill="1" applyBorder="1" applyAlignment="1">
      <alignment horizontal="center" vertical="center" wrapText="1"/>
    </xf>
    <xf numFmtId="3" fontId="29" fillId="4" borderId="43" xfId="0" applyNumberFormat="1" applyFont="1" applyFill="1" applyBorder="1" applyAlignment="1">
      <alignment horizontal="right" vertical="center" wrapText="1" indent="1"/>
    </xf>
    <xf numFmtId="3" fontId="31" fillId="4" borderId="67" xfId="0" applyNumberFormat="1" applyFont="1" applyFill="1" applyBorder="1" applyAlignment="1">
      <alignment horizontal="center" vertical="center" wrapText="1"/>
    </xf>
    <xf numFmtId="3" fontId="31" fillId="4" borderId="11" xfId="0" applyNumberFormat="1" applyFont="1" applyFill="1" applyBorder="1" applyAlignment="1">
      <alignment horizontal="right" vertical="center" wrapText="1" indent="1"/>
    </xf>
    <xf numFmtId="3" fontId="31" fillId="4" borderId="16" xfId="0" applyNumberFormat="1" applyFont="1" applyFill="1" applyBorder="1" applyAlignment="1">
      <alignment horizontal="right" vertical="center" wrapText="1" indent="1"/>
    </xf>
    <xf numFmtId="0" fontId="29" fillId="4" borderId="79" xfId="0" applyFont="1" applyFill="1" applyBorder="1" applyAlignment="1">
      <alignment horizontal="right" vertical="center" wrapText="1" indent="1"/>
    </xf>
    <xf numFmtId="0" fontId="29" fillId="4" borderId="72" xfId="0" applyFont="1" applyFill="1" applyBorder="1" applyAlignment="1">
      <alignment horizontal="right" vertical="center" wrapText="1" indent="1"/>
    </xf>
    <xf numFmtId="3" fontId="29" fillId="4" borderId="59" xfId="0" applyNumberFormat="1" applyFont="1" applyFill="1" applyBorder="1" applyAlignment="1">
      <alignment horizontal="right" vertical="center" wrapText="1" indent="1"/>
    </xf>
    <xf numFmtId="3" fontId="29" fillId="4" borderId="79" xfId="0" applyNumberFormat="1" applyFont="1" applyFill="1" applyBorder="1" applyAlignment="1">
      <alignment horizontal="right" vertical="center" wrapText="1" indent="1"/>
    </xf>
    <xf numFmtId="3" fontId="29" fillId="4" borderId="72" xfId="0" applyNumberFormat="1" applyFont="1" applyFill="1" applyBorder="1" applyAlignment="1">
      <alignment horizontal="right" vertical="center" wrapText="1" indent="1"/>
    </xf>
    <xf numFmtId="3" fontId="10" fillId="24" borderId="56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0" xfId="0" applyNumberForma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2" fillId="24" borderId="56" xfId="0" applyNumberFormat="1" applyFont="1" applyFill="1" applyBorder="1" applyAlignment="1" applyProtection="1">
      <alignment horizontal="right" indent="1"/>
      <protection locked="0"/>
    </xf>
    <xf numFmtId="3" fontId="2" fillId="24" borderId="30" xfId="0" applyNumberFormat="1" applyFont="1" applyFill="1" applyBorder="1" applyAlignment="1" applyProtection="1">
      <alignment horizontal="right" indent="1"/>
      <protection locked="0"/>
    </xf>
    <xf numFmtId="3" fontId="2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7" fillId="24" borderId="0" xfId="0" applyNumberFormat="1" applyFont="1" applyFill="1" applyBorder="1" applyAlignment="1" applyProtection="1">
      <alignment horizontal="left"/>
      <protection locked="0"/>
    </xf>
    <xf numFmtId="3" fontId="5" fillId="24" borderId="13" xfId="0" applyNumberFormat="1" applyFont="1" applyFill="1" applyBorder="1" applyAlignment="1" applyProtection="1">
      <alignment horizontal="left" vertical="center"/>
      <protection locked="0"/>
    </xf>
    <xf numFmtId="3" fontId="41" fillId="24" borderId="12" xfId="0" applyNumberFormat="1" applyFont="1" applyFill="1" applyBorder="1" applyAlignment="1" applyProtection="1">
      <alignment/>
      <protection locked="0"/>
    </xf>
    <xf numFmtId="3" fontId="1" fillId="24" borderId="11" xfId="0" applyNumberFormat="1" applyFont="1" applyFill="1" applyBorder="1" applyAlignment="1" applyProtection="1">
      <alignment horizontal="right" vertical="center" indent="1"/>
      <protection/>
    </xf>
    <xf numFmtId="3" fontId="13" fillId="24" borderId="53" xfId="0" applyNumberFormat="1" applyFont="1" applyFill="1" applyBorder="1" applyAlignment="1" applyProtection="1">
      <alignment vertical="center"/>
      <protection locked="0"/>
    </xf>
    <xf numFmtId="3" fontId="13" fillId="24" borderId="71" xfId="0" applyNumberFormat="1" applyFont="1" applyFill="1" applyBorder="1" applyAlignment="1" applyProtection="1">
      <alignment vertical="center"/>
      <protection locked="0"/>
    </xf>
    <xf numFmtId="3" fontId="13" fillId="24" borderId="75" xfId="0" applyNumberFormat="1" applyFont="1" applyFill="1" applyBorder="1" applyAlignment="1" applyProtection="1">
      <alignment vertical="center"/>
      <protection locked="0"/>
    </xf>
    <xf numFmtId="3" fontId="0" fillId="24" borderId="43" xfId="0" applyNumberFormat="1" applyFont="1" applyFill="1" applyBorder="1" applyAlignment="1" applyProtection="1">
      <alignment horizontal="left"/>
      <protection locked="0"/>
    </xf>
    <xf numFmtId="3" fontId="0" fillId="24" borderId="42" xfId="0" applyNumberFormat="1" applyFont="1" applyFill="1" applyBorder="1" applyAlignment="1" applyProtection="1">
      <alignment horizontal="left"/>
      <protection locked="0"/>
    </xf>
    <xf numFmtId="3" fontId="0" fillId="24" borderId="26" xfId="0" applyNumberFormat="1" applyFont="1" applyFill="1" applyBorder="1" applyAlignment="1" applyProtection="1">
      <alignment horizontal="right" vertical="center" indent="1"/>
      <protection locked="0"/>
    </xf>
    <xf numFmtId="3" fontId="0" fillId="24" borderId="37" xfId="0" applyNumberFormat="1" applyFont="1" applyFill="1" applyBorder="1" applyAlignment="1" applyProtection="1">
      <alignment horizontal="right" vertical="center" indent="1"/>
      <protection locked="0"/>
    </xf>
    <xf numFmtId="3" fontId="1" fillId="24" borderId="14" xfId="0" applyNumberFormat="1" applyFont="1" applyFill="1" applyBorder="1" applyAlignment="1" applyProtection="1">
      <alignment horizontal="right" vertical="center" indent="1"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1" fillId="24" borderId="19" xfId="0" applyNumberFormat="1" applyFont="1" applyFill="1" applyBorder="1" applyAlignment="1" applyProtection="1">
      <alignment horizontal="right" vertical="center" indent="1"/>
      <protection locked="0"/>
    </xf>
    <xf numFmtId="3" fontId="1" fillId="24" borderId="40" xfId="0" applyNumberFormat="1" applyFont="1" applyFill="1" applyBorder="1" applyAlignment="1" applyProtection="1">
      <alignment horizontal="right" indent="1"/>
      <protection/>
    </xf>
    <xf numFmtId="3" fontId="0" fillId="24" borderId="56" xfId="0" applyNumberFormat="1" applyFont="1" applyFill="1" applyBorder="1" applyAlignment="1" applyProtection="1">
      <alignment/>
      <protection locked="0"/>
    </xf>
    <xf numFmtId="3" fontId="0" fillId="24" borderId="56" xfId="0" applyNumberFormat="1" applyFont="1" applyFill="1" applyBorder="1" applyAlignment="1" applyProtection="1">
      <alignment/>
      <protection locked="0"/>
    </xf>
    <xf numFmtId="3" fontId="0" fillId="24" borderId="33" xfId="0" applyNumberFormat="1" applyFont="1" applyFill="1" applyBorder="1" applyAlignment="1" applyProtection="1">
      <alignment horizontal="right" vertical="center" indent="1"/>
      <protection locked="0"/>
    </xf>
    <xf numFmtId="3" fontId="0" fillId="24" borderId="34" xfId="0" applyNumberFormat="1" applyFont="1" applyFill="1" applyBorder="1" applyAlignment="1" applyProtection="1">
      <alignment/>
      <protection locked="0"/>
    </xf>
    <xf numFmtId="3" fontId="0" fillId="24" borderId="34" xfId="0" applyNumberFormat="1" applyFont="1" applyFill="1" applyBorder="1" applyAlignment="1" applyProtection="1">
      <alignment/>
      <protection locked="0"/>
    </xf>
    <xf numFmtId="3" fontId="0" fillId="24" borderId="54" xfId="0" applyNumberFormat="1" applyFont="1" applyFill="1" applyBorder="1" applyAlignment="1" applyProtection="1">
      <alignment horizontal="right" vertical="center" indent="1"/>
      <protection locked="0"/>
    </xf>
    <xf numFmtId="3" fontId="1" fillId="24" borderId="34" xfId="0" applyNumberFormat="1" applyFont="1" applyFill="1" applyBorder="1" applyAlignment="1" applyProtection="1">
      <alignment horizontal="right" indent="1"/>
      <protection locked="0"/>
    </xf>
    <xf numFmtId="3" fontId="1" fillId="24" borderId="35" xfId="0" applyNumberFormat="1" applyFont="1" applyFill="1" applyBorder="1" applyAlignment="1" applyProtection="1">
      <alignment horizontal="right" indent="1"/>
      <protection locked="0"/>
    </xf>
    <xf numFmtId="3" fontId="13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left" vertical="center"/>
    </xf>
    <xf numFmtId="3" fontId="10" fillId="24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>
      <alignment/>
    </xf>
    <xf numFmtId="3" fontId="16" fillId="24" borderId="40" xfId="0" applyNumberFormat="1" applyFont="1" applyFill="1" applyBorder="1" applyAlignment="1" applyProtection="1">
      <alignment horizontal="right" indent="1"/>
      <protection/>
    </xf>
    <xf numFmtId="3" fontId="7" fillId="24" borderId="14" xfId="0" applyNumberFormat="1" applyFont="1" applyFill="1" applyBorder="1" applyAlignment="1" applyProtection="1">
      <alignment horizontal="right" indent="1"/>
      <protection/>
    </xf>
    <xf numFmtId="3" fontId="7" fillId="24" borderId="40" xfId="0" applyNumberFormat="1" applyFont="1" applyFill="1" applyBorder="1" applyAlignment="1" applyProtection="1">
      <alignment horizontal="right" indent="1"/>
      <protection/>
    </xf>
    <xf numFmtId="3" fontId="7" fillId="24" borderId="20" xfId="0" applyNumberFormat="1" applyFont="1" applyFill="1" applyBorder="1" applyAlignment="1" applyProtection="1">
      <alignment horizontal="right" indent="1"/>
      <protection/>
    </xf>
    <xf numFmtId="4" fontId="6" fillId="24" borderId="81" xfId="0" applyNumberFormat="1" applyFont="1" applyFill="1" applyBorder="1" applyAlignment="1" applyProtection="1">
      <alignment horizontal="center"/>
      <protection locked="0"/>
    </xf>
    <xf numFmtId="4" fontId="6" fillId="24" borderId="52" xfId="0" applyNumberFormat="1" applyFont="1" applyFill="1" applyBorder="1" applyAlignment="1" applyProtection="1">
      <alignment horizontal="center"/>
      <protection locked="0"/>
    </xf>
    <xf numFmtId="4" fontId="6" fillId="24" borderId="10" xfId="0" applyNumberFormat="1" applyFont="1" applyFill="1" applyBorder="1" applyAlignment="1" applyProtection="1">
      <alignment horizontal="centerContinuous" vertical="center"/>
      <protection locked="0"/>
    </xf>
    <xf numFmtId="3" fontId="0" fillId="24" borderId="15" xfId="0" applyNumberFormat="1" applyFont="1" applyFill="1" applyBorder="1" applyAlignment="1" applyProtection="1">
      <alignment horizontal="right" indent="1"/>
      <protection locked="0"/>
    </xf>
    <xf numFmtId="3" fontId="0" fillId="24" borderId="11" xfId="0" applyNumberFormat="1" applyFont="1" applyFill="1" applyBorder="1" applyAlignment="1" applyProtection="1">
      <alignment horizontal="right" indent="1"/>
      <protection locked="0"/>
    </xf>
    <xf numFmtId="3" fontId="0" fillId="24" borderId="16" xfId="0" applyNumberFormat="1" applyFont="1" applyFill="1" applyBorder="1" applyAlignment="1" applyProtection="1">
      <alignment horizontal="right" indent="1"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 wrapText="1"/>
    </xf>
    <xf numFmtId="3" fontId="1" fillId="24" borderId="20" xfId="0" applyNumberFormat="1" applyFont="1" applyFill="1" applyBorder="1" applyAlignment="1" applyProtection="1">
      <alignment horizontal="right" vertical="center" indent="1"/>
      <protection/>
    </xf>
    <xf numFmtId="3" fontId="1" fillId="24" borderId="39" xfId="0" applyNumberFormat="1" applyFont="1" applyFill="1" applyBorder="1" applyAlignment="1" applyProtection="1">
      <alignment horizontal="right" vertical="center" indent="1"/>
      <protection/>
    </xf>
    <xf numFmtId="3" fontId="1" fillId="24" borderId="40" xfId="0" applyNumberFormat="1" applyFont="1" applyFill="1" applyBorder="1" applyAlignment="1" applyProtection="1">
      <alignment horizontal="right" vertical="center" indent="1"/>
      <protection/>
    </xf>
    <xf numFmtId="3" fontId="1" fillId="24" borderId="12" xfId="0" applyNumberFormat="1" applyFont="1" applyFill="1" applyBorder="1" applyAlignment="1" applyProtection="1">
      <alignment horizontal="right" indent="1"/>
      <protection/>
    </xf>
    <xf numFmtId="3" fontId="1" fillId="24" borderId="48" xfId="0" applyNumberFormat="1" applyFont="1" applyFill="1" applyBorder="1" applyAlignment="1" applyProtection="1">
      <alignment horizontal="right" indent="1"/>
      <protection/>
    </xf>
    <xf numFmtId="3" fontId="0" fillId="24" borderId="12" xfId="0" applyNumberFormat="1" applyFont="1" applyFill="1" applyBorder="1" applyAlignment="1" applyProtection="1">
      <alignment horizontal="right" indent="1"/>
      <protection locked="0"/>
    </xf>
    <xf numFmtId="3" fontId="6" fillId="24" borderId="49" xfId="0" applyNumberFormat="1" applyFont="1" applyFill="1" applyBorder="1" applyAlignment="1" applyProtection="1">
      <alignment horizontal="right" indent="1"/>
      <protection locked="0"/>
    </xf>
    <xf numFmtId="3" fontId="12" fillId="24" borderId="10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9" fillId="0" borderId="77" xfId="0" applyFont="1" applyBorder="1" applyAlignment="1">
      <alignment horizontal="center" wrapText="1"/>
    </xf>
    <xf numFmtId="3" fontId="29" fillId="0" borderId="3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82" xfId="0" applyNumberFormat="1" applyBorder="1" applyAlignment="1">
      <alignment horizontal="center" vertical="center"/>
    </xf>
    <xf numFmtId="0" fontId="29" fillId="0" borderId="77" xfId="0" applyFont="1" applyBorder="1" applyAlignment="1">
      <alignment horizontal="center" vertical="top" wrapText="1"/>
    </xf>
    <xf numFmtId="1" fontId="29" fillId="0" borderId="27" xfId="0" applyNumberFormat="1" applyFont="1" applyBorder="1" applyAlignment="1">
      <alignment horizontal="center" vertical="center" wrapText="1"/>
    </xf>
    <xf numFmtId="1" fontId="29" fillId="0" borderId="49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4" fontId="0" fillId="24" borderId="0" xfId="0" applyNumberFormat="1" applyFill="1" applyAlignment="1">
      <alignment horizontal="center"/>
    </xf>
    <xf numFmtId="0" fontId="29" fillId="0" borderId="0" xfId="0" applyFont="1" applyAlignment="1">
      <alignment horizontal="center" vertical="top" wrapText="1"/>
    </xf>
    <xf numFmtId="3" fontId="0" fillId="0" borderId="13" xfId="0" applyNumberFormat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3" fontId="0" fillId="24" borderId="56" xfId="0" applyNumberFormat="1" applyFont="1" applyFill="1" applyBorder="1" applyAlignment="1" applyProtection="1">
      <alignment horizontal="right" indent="1"/>
      <protection locked="0"/>
    </xf>
    <xf numFmtId="4" fontId="0" fillId="24" borderId="48" xfId="0" applyNumberFormat="1" applyFill="1" applyBorder="1" applyAlignment="1" applyProtection="1">
      <alignment horizontal="right" indent="1"/>
      <protection locked="0"/>
    </xf>
    <xf numFmtId="3" fontId="0" fillId="24" borderId="13" xfId="0" applyNumberFormat="1" applyFont="1" applyFill="1" applyBorder="1" applyAlignment="1" applyProtection="1">
      <alignment horizontal="right" indent="1"/>
      <protection locked="0"/>
    </xf>
    <xf numFmtId="3" fontId="0" fillId="24" borderId="55" xfId="0" applyNumberFormat="1" applyFont="1" applyFill="1" applyBorder="1" applyAlignment="1" applyProtection="1">
      <alignment horizontal="right" indent="1"/>
      <protection locked="0"/>
    </xf>
    <xf numFmtId="3" fontId="0" fillId="24" borderId="50" xfId="0" applyNumberFormat="1" applyFont="1" applyFill="1" applyBorder="1" applyAlignment="1" applyProtection="1">
      <alignment horizontal="right" indent="1"/>
      <protection locked="0"/>
    </xf>
    <xf numFmtId="3" fontId="1" fillId="24" borderId="14" xfId="0" applyNumberFormat="1" applyFont="1" applyFill="1" applyBorder="1" applyAlignment="1" applyProtection="1">
      <alignment horizontal="right" indent="1"/>
      <protection/>
    </xf>
    <xf numFmtId="3" fontId="0" fillId="24" borderId="18" xfId="0" applyNumberFormat="1" applyFill="1" applyBorder="1" applyAlignment="1" applyProtection="1">
      <alignment vertical="center" wrapText="1"/>
      <protection locked="0"/>
    </xf>
    <xf numFmtId="3" fontId="3" fillId="24" borderId="20" xfId="0" applyNumberFormat="1" applyFont="1" applyFill="1" applyBorder="1" applyAlignment="1" applyProtection="1">
      <alignment horizontal="right" indent="1"/>
      <protection/>
    </xf>
    <xf numFmtId="3" fontId="2" fillId="24" borderId="27" xfId="0" applyNumberFormat="1" applyFont="1" applyFill="1" applyBorder="1" applyAlignment="1" applyProtection="1">
      <alignment horizontal="right" indent="1"/>
      <protection/>
    </xf>
    <xf numFmtId="3" fontId="2" fillId="24" borderId="65" xfId="0" applyNumberFormat="1" applyFont="1" applyFill="1" applyBorder="1" applyAlignment="1" applyProtection="1">
      <alignment horizontal="right" indent="1"/>
      <protection/>
    </xf>
    <xf numFmtId="3" fontId="0" fillId="24" borderId="13" xfId="0" applyNumberFormat="1" applyFill="1" applyBorder="1" applyAlignment="1" applyProtection="1">
      <alignment/>
      <protection locked="0"/>
    </xf>
    <xf numFmtId="3" fontId="0" fillId="24" borderId="11" xfId="0" applyNumberFormat="1" applyFill="1" applyBorder="1" applyAlignment="1" applyProtection="1">
      <alignment/>
      <protection locked="0"/>
    </xf>
    <xf numFmtId="3" fontId="0" fillId="24" borderId="12" xfId="0" applyNumberFormat="1" applyFill="1" applyBorder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/>
      <protection locked="0"/>
    </xf>
    <xf numFmtId="3" fontId="0" fillId="24" borderId="48" xfId="0" applyNumberFormat="1" applyFont="1" applyFill="1" applyBorder="1" applyAlignment="1" applyProtection="1">
      <alignment horizontal="right" indent="1"/>
      <protection locked="0"/>
    </xf>
    <xf numFmtId="3" fontId="0" fillId="24" borderId="49" xfId="0" applyNumberFormat="1" applyFont="1" applyFill="1" applyBorder="1" applyAlignment="1" applyProtection="1">
      <alignment horizontal="right" indent="1"/>
      <protection locked="0"/>
    </xf>
    <xf numFmtId="3" fontId="0" fillId="24" borderId="54" xfId="0" applyNumberFormat="1" applyFont="1" applyFill="1" applyBorder="1" applyAlignment="1" applyProtection="1">
      <alignment horizontal="right" indent="1"/>
      <protection locked="0"/>
    </xf>
    <xf numFmtId="3" fontId="3" fillId="24" borderId="13" xfId="0" applyNumberFormat="1" applyFont="1" applyFill="1" applyBorder="1" applyAlignment="1" applyProtection="1">
      <alignment horizontal="right" indent="1"/>
      <protection/>
    </xf>
    <xf numFmtId="3" fontId="3" fillId="24" borderId="60" xfId="0" applyNumberFormat="1" applyFont="1" applyFill="1" applyBorder="1" applyAlignment="1" applyProtection="1">
      <alignment horizontal="right" indent="1"/>
      <protection/>
    </xf>
    <xf numFmtId="3" fontId="3" fillId="24" borderId="40" xfId="0" applyNumberFormat="1" applyFont="1" applyFill="1" applyBorder="1" applyAlignment="1" applyProtection="1">
      <alignment horizontal="right" indent="1"/>
      <protection/>
    </xf>
    <xf numFmtId="3" fontId="0" fillId="24" borderId="53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75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67" xfId="0" applyNumberFormat="1" applyFont="1" applyFill="1" applyBorder="1" applyAlignment="1" applyProtection="1">
      <alignment horizontal="right" indent="1"/>
      <protection/>
    </xf>
    <xf numFmtId="3" fontId="3" fillId="24" borderId="16" xfId="0" applyNumberFormat="1" applyFont="1" applyFill="1" applyBorder="1" applyAlignment="1" applyProtection="1">
      <alignment horizontal="right" indent="1"/>
      <protection/>
    </xf>
    <xf numFmtId="3" fontId="3" fillId="24" borderId="53" xfId="0" applyNumberFormat="1" applyFont="1" applyFill="1" applyBorder="1" applyAlignment="1" applyProtection="1">
      <alignment horizontal="right" indent="1"/>
      <protection/>
    </xf>
    <xf numFmtId="3" fontId="1" fillId="24" borderId="71" xfId="0" applyNumberFormat="1" applyFont="1" applyFill="1" applyBorder="1" applyAlignment="1" applyProtection="1">
      <alignment horizontal="right" indent="1"/>
      <protection/>
    </xf>
    <xf numFmtId="3" fontId="6" fillId="24" borderId="69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83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31" xfId="0" applyNumberFormat="1" applyFont="1" applyFill="1" applyBorder="1" applyAlignment="1" applyProtection="1">
      <alignment horizontal="center" vertical="center" wrapText="1"/>
      <protection locked="0"/>
    </xf>
    <xf numFmtId="3" fontId="12" fillId="24" borderId="39" xfId="0" applyNumberFormat="1" applyFont="1" applyFill="1" applyBorder="1" applyAlignment="1" applyProtection="1">
      <alignment horizontal="center" vertical="center"/>
      <protection locked="0"/>
    </xf>
    <xf numFmtId="3" fontId="12" fillId="24" borderId="29" xfId="0" applyNumberFormat="1" applyFont="1" applyFill="1" applyBorder="1" applyAlignment="1" applyProtection="1">
      <alignment horizontal="center" vertical="center"/>
      <protection locked="0"/>
    </xf>
    <xf numFmtId="3" fontId="12" fillId="24" borderId="51" xfId="0" applyNumberFormat="1" applyFont="1" applyFill="1" applyBorder="1" applyAlignment="1" applyProtection="1">
      <alignment horizontal="center" vertical="center"/>
      <protection locked="0"/>
    </xf>
    <xf numFmtId="3" fontId="6" fillId="24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ill="1" applyBorder="1" applyAlignment="1" applyProtection="1">
      <alignment horizontal="left" vertical="center" indent="2"/>
      <protection locked="0"/>
    </xf>
    <xf numFmtId="3" fontId="1" fillId="24" borderId="75" xfId="0" applyNumberFormat="1" applyFont="1" applyFill="1" applyBorder="1" applyAlignment="1" applyProtection="1">
      <alignment/>
      <protection locked="0"/>
    </xf>
    <xf numFmtId="3" fontId="5" fillId="24" borderId="15" xfId="0" applyNumberFormat="1" applyFont="1" applyFill="1" applyBorder="1" applyAlignment="1" applyProtection="1">
      <alignment horizontal="left" vertical="center"/>
      <protection locked="0"/>
    </xf>
    <xf numFmtId="3" fontId="41" fillId="24" borderId="16" xfId="0" applyNumberFormat="1" applyFont="1" applyFill="1" applyBorder="1" applyAlignment="1" applyProtection="1">
      <alignment/>
      <protection locked="0"/>
    </xf>
    <xf numFmtId="3" fontId="0" fillId="24" borderId="15" xfId="0" applyNumberFormat="1" applyFill="1" applyBorder="1" applyAlignment="1" applyProtection="1">
      <alignment/>
      <protection locked="0"/>
    </xf>
    <xf numFmtId="3" fontId="0" fillId="25" borderId="0" xfId="0" applyNumberFormat="1" applyFill="1" applyBorder="1" applyAlignment="1" applyProtection="1">
      <alignment vertical="center"/>
      <protection locked="0"/>
    </xf>
    <xf numFmtId="3" fontId="0" fillId="24" borderId="0" xfId="0" applyNumberFormat="1" applyFill="1" applyBorder="1" applyAlignment="1" applyProtection="1">
      <alignment wrapText="1"/>
      <protection locked="0"/>
    </xf>
    <xf numFmtId="3" fontId="33" fillId="24" borderId="25" xfId="0" applyNumberFormat="1" applyFont="1" applyFill="1" applyBorder="1" applyAlignment="1" applyProtection="1">
      <alignment horizontal="right" indent="1"/>
      <protection/>
    </xf>
    <xf numFmtId="3" fontId="33" fillId="24" borderId="31" xfId="0" applyNumberFormat="1" applyFont="1" applyFill="1" applyBorder="1" applyAlignment="1" applyProtection="1">
      <alignment horizontal="right" indent="1"/>
      <protection/>
    </xf>
    <xf numFmtId="3" fontId="33" fillId="24" borderId="76" xfId="0" applyNumberFormat="1" applyFont="1" applyFill="1" applyBorder="1" applyAlignment="1" applyProtection="1">
      <alignment horizontal="right" indent="1"/>
      <protection/>
    </xf>
    <xf numFmtId="3" fontId="1" fillId="24" borderId="15" xfId="0" applyNumberFormat="1" applyFont="1" applyFill="1" applyBorder="1" applyAlignment="1" applyProtection="1">
      <alignment horizontal="right" indent="1"/>
      <protection/>
    </xf>
    <xf numFmtId="3" fontId="1" fillId="24" borderId="11" xfId="0" applyNumberFormat="1" applyFont="1" applyFill="1" applyBorder="1" applyAlignment="1" applyProtection="1">
      <alignment horizontal="right" indent="1"/>
      <protection/>
    </xf>
    <xf numFmtId="3" fontId="1" fillId="24" borderId="12" xfId="0" applyNumberFormat="1" applyFont="1" applyFill="1" applyBorder="1" applyAlignment="1" applyProtection="1">
      <alignment horizontal="right" indent="1"/>
      <protection locked="0"/>
    </xf>
    <xf numFmtId="3" fontId="0" fillId="24" borderId="31" xfId="0" applyNumberFormat="1" applyFont="1" applyFill="1" applyBorder="1" applyAlignment="1" applyProtection="1">
      <alignment horizontal="right" indent="1"/>
      <protection locked="0"/>
    </xf>
    <xf numFmtId="3" fontId="0" fillId="24" borderId="17" xfId="0" applyNumberFormat="1" applyFont="1" applyFill="1" applyBorder="1" applyAlignment="1" applyProtection="1">
      <alignment horizontal="right" indent="1"/>
      <protection locked="0"/>
    </xf>
    <xf numFmtId="3" fontId="0" fillId="24" borderId="56" xfId="0" applyNumberFormat="1" applyFont="1" applyFill="1" applyBorder="1" applyAlignment="1" applyProtection="1">
      <alignment horizontal="right" indent="1"/>
      <protection locked="0"/>
    </xf>
    <xf numFmtId="3" fontId="33" fillId="24" borderId="27" xfId="0" applyNumberFormat="1" applyFont="1" applyFill="1" applyBorder="1" applyAlignment="1" applyProtection="1">
      <alignment horizontal="right" indent="1"/>
      <protection/>
    </xf>
    <xf numFmtId="3" fontId="33" fillId="24" borderId="34" xfId="0" applyNumberFormat="1" applyFont="1" applyFill="1" applyBorder="1" applyAlignment="1" applyProtection="1">
      <alignment horizontal="right" indent="1"/>
      <protection/>
    </xf>
    <xf numFmtId="3" fontId="33" fillId="24" borderId="48" xfId="0" applyNumberFormat="1" applyFont="1" applyFill="1" applyBorder="1" applyAlignment="1" applyProtection="1">
      <alignment horizontal="right" indent="1"/>
      <protection/>
    </xf>
    <xf numFmtId="3" fontId="1" fillId="24" borderId="13" xfId="0" applyNumberFormat="1" applyFont="1" applyFill="1" applyBorder="1" applyAlignment="1" applyProtection="1">
      <alignment horizontal="right" indent="1"/>
      <protection/>
    </xf>
    <xf numFmtId="3" fontId="0" fillId="24" borderId="76" xfId="0" applyNumberFormat="1" applyFont="1" applyFill="1" applyBorder="1" applyAlignment="1" applyProtection="1">
      <alignment horizontal="right" indent="1"/>
      <protection locked="0"/>
    </xf>
    <xf numFmtId="3" fontId="0" fillId="24" borderId="55" xfId="0" applyNumberFormat="1" applyFont="1" applyFill="1" applyBorder="1" applyAlignment="1" applyProtection="1">
      <alignment horizontal="right" indent="1"/>
      <protection locked="0"/>
    </xf>
    <xf numFmtId="3" fontId="0" fillId="24" borderId="56" xfId="0" applyNumberFormat="1" applyFont="1" applyFill="1" applyBorder="1" applyAlignment="1" applyProtection="1">
      <alignment horizontal="right" indent="1"/>
      <protection locked="0"/>
    </xf>
    <xf numFmtId="3" fontId="0" fillId="24" borderId="50" xfId="0" applyNumberFormat="1" applyFont="1" applyFill="1" applyBorder="1" applyAlignment="1" applyProtection="1">
      <alignment horizontal="right" indent="1"/>
      <protection locked="0"/>
    </xf>
    <xf numFmtId="3" fontId="0" fillId="24" borderId="16" xfId="0" applyNumberFormat="1" applyFont="1" applyFill="1" applyBorder="1" applyAlignment="1" applyProtection="1">
      <alignment horizontal="right" indent="1"/>
      <protection locked="0"/>
    </xf>
    <xf numFmtId="3" fontId="1" fillId="24" borderId="78" xfId="0" applyNumberFormat="1" applyFont="1" applyFill="1" applyBorder="1" applyAlignment="1" applyProtection="1">
      <alignment horizontal="right" indent="1"/>
      <protection locked="0"/>
    </xf>
    <xf numFmtId="3" fontId="1" fillId="24" borderId="75" xfId="0" applyNumberFormat="1" applyFont="1" applyFill="1" applyBorder="1" applyAlignment="1" applyProtection="1">
      <alignment horizontal="right" indent="1"/>
      <protection locked="0"/>
    </xf>
    <xf numFmtId="3" fontId="0" fillId="24" borderId="25" xfId="0" applyNumberFormat="1" applyFont="1" applyFill="1" applyBorder="1" applyAlignment="1" applyProtection="1">
      <alignment horizontal="right" indent="1"/>
      <protection locked="0"/>
    </xf>
    <xf numFmtId="3" fontId="0" fillId="24" borderId="65" xfId="0" applyNumberFormat="1" applyFont="1" applyFill="1" applyBorder="1" applyAlignment="1" applyProtection="1">
      <alignment horizontal="right" indent="1"/>
      <protection locked="0"/>
    </xf>
    <xf numFmtId="3" fontId="0" fillId="24" borderId="55" xfId="0" applyNumberFormat="1" applyFont="1" applyFill="1" applyBorder="1" applyAlignment="1" applyProtection="1">
      <alignment horizontal="right" indent="1"/>
      <protection locked="0"/>
    </xf>
    <xf numFmtId="3" fontId="0" fillId="24" borderId="15" xfId="0" applyNumberFormat="1" applyFill="1" applyBorder="1" applyAlignment="1" applyProtection="1">
      <alignment/>
      <protection locked="0"/>
    </xf>
    <xf numFmtId="3" fontId="0" fillId="24" borderId="76" xfId="0" applyNumberFormat="1" applyFont="1" applyFill="1" applyBorder="1" applyAlignment="1" applyProtection="1">
      <alignment horizontal="right" indent="1"/>
      <protection locked="0"/>
    </xf>
    <xf numFmtId="3" fontId="0" fillId="24" borderId="49" xfId="0" applyNumberFormat="1" applyFont="1" applyFill="1" applyBorder="1" applyAlignment="1" applyProtection="1">
      <alignment horizontal="right" indent="1"/>
      <protection locked="0"/>
    </xf>
    <xf numFmtId="3" fontId="0" fillId="24" borderId="50" xfId="0" applyNumberFormat="1" applyFont="1" applyFill="1" applyBorder="1" applyAlignment="1" applyProtection="1">
      <alignment horizontal="right" indent="1"/>
      <protection locked="0"/>
    </xf>
    <xf numFmtId="3" fontId="1" fillId="24" borderId="77" xfId="0" applyNumberFormat="1" applyFont="1" applyFill="1" applyBorder="1" applyAlignment="1" applyProtection="1">
      <alignment horizontal="right" indent="1"/>
      <protection locked="0"/>
    </xf>
    <xf numFmtId="3" fontId="0" fillId="24" borderId="53" xfId="0" applyNumberFormat="1" applyFont="1" applyFill="1" applyBorder="1" applyAlignment="1" applyProtection="1">
      <alignment horizontal="right" indent="1"/>
      <protection locked="0"/>
    </xf>
    <xf numFmtId="3" fontId="0" fillId="24" borderId="48" xfId="0" applyNumberFormat="1" applyFill="1" applyBorder="1" applyAlignment="1" applyProtection="1">
      <alignment horizontal="right" indent="1"/>
      <protection locked="0"/>
    </xf>
    <xf numFmtId="3" fontId="0" fillId="24" borderId="42" xfId="0" applyNumberFormat="1" applyFont="1" applyFill="1" applyBorder="1" applyAlignment="1" applyProtection="1">
      <alignment horizontal="left" indent="1"/>
      <protection locked="0"/>
    </xf>
    <xf numFmtId="3" fontId="2" fillId="24" borderId="44" xfId="0" applyNumberFormat="1" applyFont="1" applyFill="1" applyBorder="1" applyAlignment="1" applyProtection="1">
      <alignment horizontal="left" indent="1"/>
      <protection locked="0"/>
    </xf>
    <xf numFmtId="3" fontId="0" fillId="24" borderId="69" xfId="0" applyNumberFormat="1" applyFont="1" applyFill="1" applyBorder="1" applyAlignment="1" applyProtection="1">
      <alignment horizontal="left" indent="1"/>
      <protection locked="0"/>
    </xf>
    <xf numFmtId="3" fontId="0" fillId="24" borderId="44" xfId="0" applyNumberFormat="1" applyFont="1" applyFill="1" applyBorder="1" applyAlignment="1" applyProtection="1">
      <alignment horizontal="left" indent="1"/>
      <protection locked="0"/>
    </xf>
    <xf numFmtId="3" fontId="0" fillId="24" borderId="69" xfId="0" applyNumberFormat="1" applyFont="1" applyFill="1" applyBorder="1" applyAlignment="1" applyProtection="1">
      <alignment horizontal="left" indent="1"/>
      <protection locked="0"/>
    </xf>
    <xf numFmtId="3" fontId="2" fillId="24" borderId="70" xfId="0" applyNumberFormat="1" applyFont="1" applyFill="1" applyBorder="1" applyAlignment="1" applyProtection="1">
      <alignment horizontal="left" indent="1"/>
      <protection locked="0"/>
    </xf>
    <xf numFmtId="3" fontId="0" fillId="24" borderId="15" xfId="0" applyNumberFormat="1" applyFont="1" applyFill="1" applyBorder="1" applyAlignment="1" applyProtection="1">
      <alignment horizontal="left" indent="1"/>
      <protection locked="0"/>
    </xf>
    <xf numFmtId="3" fontId="0" fillId="24" borderId="12" xfId="0" applyNumberFormat="1" applyFont="1" applyFill="1" applyBorder="1" applyAlignment="1" applyProtection="1">
      <alignment horizontal="left" indent="1"/>
      <protection locked="0"/>
    </xf>
    <xf numFmtId="3" fontId="2" fillId="24" borderId="16" xfId="0" applyNumberFormat="1" applyFont="1" applyFill="1" applyBorder="1" applyAlignment="1" applyProtection="1">
      <alignment horizontal="left" indent="1"/>
      <protection locked="0"/>
    </xf>
    <xf numFmtId="3" fontId="0" fillId="24" borderId="15" xfId="0" applyNumberFormat="1" applyFont="1" applyFill="1" applyBorder="1" applyAlignment="1" applyProtection="1">
      <alignment horizontal="left" indent="1"/>
      <protection locked="0"/>
    </xf>
    <xf numFmtId="3" fontId="0" fillId="24" borderId="11" xfId="0" applyNumberFormat="1" applyFont="1" applyFill="1" applyBorder="1" applyAlignment="1" applyProtection="1">
      <alignment horizontal="left" indent="1"/>
      <protection locked="0"/>
    </xf>
    <xf numFmtId="3" fontId="2" fillId="24" borderId="16" xfId="0" applyNumberFormat="1" applyFont="1" applyFill="1" applyBorder="1" applyAlignment="1" applyProtection="1">
      <alignment horizontal="left" indent="1"/>
      <protection locked="0"/>
    </xf>
    <xf numFmtId="3" fontId="0" fillId="24" borderId="42" xfId="0" applyNumberFormat="1" applyFont="1" applyFill="1" applyBorder="1" applyAlignment="1" applyProtection="1">
      <alignment horizontal="left" indent="1"/>
      <protection locked="0"/>
    </xf>
    <xf numFmtId="3" fontId="0" fillId="24" borderId="44" xfId="0" applyNumberFormat="1" applyFont="1" applyFill="1" applyBorder="1" applyAlignment="1" applyProtection="1">
      <alignment horizontal="left" indent="1"/>
      <protection locked="0"/>
    </xf>
    <xf numFmtId="3" fontId="2" fillId="24" borderId="70" xfId="0" applyNumberFormat="1" applyFont="1" applyFill="1" applyBorder="1" applyAlignment="1" applyProtection="1">
      <alignment horizontal="left" indent="1"/>
      <protection locked="0"/>
    </xf>
    <xf numFmtId="0" fontId="0" fillId="24" borderId="0" xfId="0" applyFont="1" applyFill="1" applyAlignment="1">
      <alignment horizontal="right" vertical="top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 vertical="center" wrapText="1"/>
    </xf>
    <xf numFmtId="2" fontId="29" fillId="0" borderId="27" xfId="0" applyNumberFormat="1" applyFont="1" applyBorder="1" applyAlignment="1">
      <alignment horizontal="right" vertical="center" wrapText="1" indent="1"/>
    </xf>
    <xf numFmtId="2" fontId="29" fillId="0" borderId="65" xfId="0" applyNumberFormat="1" applyFont="1" applyBorder="1" applyAlignment="1">
      <alignment horizontal="right" vertical="center" wrapText="1" indent="1"/>
    </xf>
    <xf numFmtId="2" fontId="29" fillId="0" borderId="55" xfId="0" applyNumberFormat="1" applyFont="1" applyBorder="1" applyAlignment="1">
      <alignment horizontal="right" vertical="center" wrapText="1" inden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 horizontal="right"/>
    </xf>
    <xf numFmtId="0" fontId="0" fillId="0" borderId="0" xfId="0" applyBorder="1" applyAlignment="1">
      <alignment horizontal="right"/>
    </xf>
    <xf numFmtId="3" fontId="5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29" fillId="0" borderId="17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2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0" fillId="0" borderId="17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 horizontal="right" indent="1"/>
    </xf>
    <xf numFmtId="0" fontId="16" fillId="0" borderId="0" xfId="0" applyFont="1" applyAlignment="1">
      <alignment horizontal="right" indent="1"/>
    </xf>
    <xf numFmtId="3" fontId="0" fillId="0" borderId="17" xfId="0" applyNumberFormat="1" applyFont="1" applyBorder="1" applyAlignment="1">
      <alignment horizontal="right" indent="1"/>
    </xf>
    <xf numFmtId="0" fontId="29" fillId="0" borderId="17" xfId="0" applyFont="1" applyBorder="1" applyAlignment="1">
      <alignment horizontal="right" vertical="top" wrapText="1" indent="1"/>
    </xf>
    <xf numFmtId="3" fontId="29" fillId="0" borderId="17" xfId="0" applyNumberFormat="1" applyFont="1" applyBorder="1" applyAlignment="1">
      <alignment horizontal="right" vertical="top" wrapText="1" indent="1"/>
    </xf>
    <xf numFmtId="0" fontId="29" fillId="0" borderId="65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right" vertical="top" wrapText="1" indent="1"/>
    </xf>
    <xf numFmtId="0" fontId="29" fillId="0" borderId="17" xfId="0" applyFont="1" applyBorder="1" applyAlignment="1">
      <alignment horizontal="right" vertical="center" wrapText="1" indent="1"/>
    </xf>
    <xf numFmtId="1" fontId="29" fillId="0" borderId="17" xfId="0" applyNumberFormat="1" applyFont="1" applyBorder="1" applyAlignment="1">
      <alignment horizontal="right" vertical="top" wrapText="1" indent="1"/>
    </xf>
    <xf numFmtId="2" fontId="29" fillId="0" borderId="17" xfId="0" applyNumberFormat="1" applyFont="1" applyBorder="1" applyAlignment="1">
      <alignment horizontal="right" vertical="top" wrapText="1" indent="1"/>
    </xf>
    <xf numFmtId="0" fontId="29" fillId="0" borderId="17" xfId="0" applyFont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46" fillId="0" borderId="0" xfId="0" applyFont="1" applyAlignment="1">
      <alignment horizontal="left" vertical="center" indent="1"/>
    </xf>
    <xf numFmtId="0" fontId="29" fillId="0" borderId="17" xfId="0" applyFont="1" applyBorder="1" applyAlignment="1">
      <alignment horizontal="left" vertical="center" wrapText="1" indent="1"/>
    </xf>
    <xf numFmtId="0" fontId="29" fillId="0" borderId="0" xfId="0" applyFont="1" applyAlignment="1">
      <alignment horizontal="left" vertical="center" indent="1"/>
    </xf>
    <xf numFmtId="0" fontId="29" fillId="0" borderId="0" xfId="0" applyFont="1" applyBorder="1" applyAlignment="1">
      <alignment horizontal="left" vertical="center" wrapText="1" indent="1"/>
    </xf>
    <xf numFmtId="0" fontId="47" fillId="0" borderId="0" xfId="0" applyFont="1" applyAlignment="1">
      <alignment horizontal="left" vertical="center" indent="1"/>
    </xf>
    <xf numFmtId="0" fontId="44" fillId="0" borderId="0" xfId="0" applyFont="1" applyAlignment="1">
      <alignment horizontal="left" vertical="center" wrapText="1" indent="1"/>
    </xf>
    <xf numFmtId="0" fontId="45" fillId="0" borderId="0" xfId="0" applyFont="1" applyAlignment="1">
      <alignment horizontal="left" vertical="center" indent="1"/>
    </xf>
    <xf numFmtId="0" fontId="29" fillId="0" borderId="47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3" fillId="0" borderId="0" xfId="36" applyFont="1" applyAlignment="1" applyProtection="1">
      <alignment horizontal="left" vertical="center" indent="1"/>
      <protection/>
    </xf>
    <xf numFmtId="3" fontId="0" fillId="24" borderId="53" xfId="0" applyNumberFormat="1" applyFont="1" applyFill="1" applyBorder="1" applyAlignment="1" applyProtection="1">
      <alignment horizontal="right" indent="1"/>
      <protection locked="0"/>
    </xf>
    <xf numFmtId="3" fontId="0" fillId="24" borderId="11" xfId="0" applyNumberFormat="1" applyFont="1" applyFill="1" applyBorder="1" applyAlignment="1" applyProtection="1">
      <alignment horizontal="right" indent="1"/>
      <protection locked="0"/>
    </xf>
    <xf numFmtId="3" fontId="13" fillId="24" borderId="84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85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0" xfId="0" applyNumberFormat="1" applyFont="1" applyFill="1" applyAlignment="1" applyProtection="1">
      <alignment horizontal="left"/>
      <protection locked="0"/>
    </xf>
    <xf numFmtId="3" fontId="10" fillId="24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14" xfId="0" applyNumberFormat="1" applyFont="1" applyFill="1" applyBorder="1" applyAlignment="1" applyProtection="1">
      <alignment horizontal="center"/>
      <protection locked="0"/>
    </xf>
    <xf numFmtId="3" fontId="6" fillId="24" borderId="40" xfId="0" applyNumberFormat="1" applyFont="1" applyFill="1" applyBorder="1" applyAlignment="1" applyProtection="1">
      <alignment horizontal="center"/>
      <protection locked="0"/>
    </xf>
    <xf numFmtId="3" fontId="13" fillId="24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58" xfId="0" applyNumberFormat="1" applyFont="1" applyFill="1" applyBorder="1" applyAlignment="1" applyProtection="1">
      <alignment horizontal="center" vertical="center" wrapText="1"/>
      <protection locked="0"/>
    </xf>
    <xf numFmtId="3" fontId="14" fillId="24" borderId="71" xfId="0" applyNumberFormat="1" applyFont="1" applyFill="1" applyBorder="1" applyAlignment="1" applyProtection="1">
      <alignment horizontal="center" vertical="center" wrapText="1"/>
      <protection locked="0"/>
    </xf>
    <xf numFmtId="3" fontId="7" fillId="24" borderId="39" xfId="0" applyNumberFormat="1" applyFont="1" applyFill="1" applyBorder="1" applyAlignment="1" applyProtection="1">
      <alignment horizontal="center" vertical="center"/>
      <protection locked="0"/>
    </xf>
    <xf numFmtId="3" fontId="7" fillId="24" borderId="29" xfId="0" applyNumberFormat="1" applyFont="1" applyFill="1" applyBorder="1" applyAlignment="1" applyProtection="1">
      <alignment horizontal="center" vertical="center"/>
      <protection locked="0"/>
    </xf>
    <xf numFmtId="3" fontId="7" fillId="24" borderId="51" xfId="0" applyNumberFormat="1" applyFont="1" applyFill="1" applyBorder="1" applyAlignment="1" applyProtection="1">
      <alignment horizontal="center" vertical="center"/>
      <protection locked="0"/>
    </xf>
    <xf numFmtId="3" fontId="6" fillId="24" borderId="29" xfId="0" applyNumberFormat="1" applyFont="1" applyFill="1" applyBorder="1" applyAlignment="1" applyProtection="1">
      <alignment horizontal="center"/>
      <protection locked="0"/>
    </xf>
    <xf numFmtId="3" fontId="6" fillId="24" borderId="51" xfId="0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24" borderId="86" xfId="0" applyNumberFormat="1" applyFont="1" applyFill="1" applyBorder="1" applyAlignment="1" applyProtection="1">
      <alignment horizontal="center" vertical="center" wrapText="1"/>
      <protection locked="0"/>
    </xf>
    <xf numFmtId="3" fontId="7" fillId="24" borderId="77" xfId="0" applyNumberFormat="1" applyFont="1" applyFill="1" applyBorder="1" applyAlignment="1" applyProtection="1">
      <alignment horizontal="left"/>
      <protection locked="0"/>
    </xf>
    <xf numFmtId="3" fontId="13" fillId="24" borderId="15" xfId="0" applyNumberFormat="1" applyFont="1" applyFill="1" applyBorder="1" applyAlignment="1" applyProtection="1">
      <alignment horizontal="justify" vertical="center"/>
      <protection locked="0"/>
    </xf>
    <xf numFmtId="3" fontId="13" fillId="24" borderId="16" xfId="0" applyNumberFormat="1" applyFont="1" applyFill="1" applyBorder="1" applyAlignment="1" applyProtection="1">
      <alignment horizontal="justify" vertical="center"/>
      <protection locked="0"/>
    </xf>
    <xf numFmtId="3" fontId="14" fillId="24" borderId="53" xfId="0" applyNumberFormat="1" applyFont="1" applyFill="1" applyBorder="1" applyAlignment="1" applyProtection="1">
      <alignment horizontal="center" vertical="center" wrapText="1"/>
      <protection locked="0"/>
    </xf>
    <xf numFmtId="3" fontId="14" fillId="24" borderId="75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53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75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24" borderId="83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67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39" xfId="0" applyNumberFormat="1" applyFont="1" applyFill="1" applyBorder="1" applyAlignment="1" applyProtection="1">
      <alignment horizontal="center"/>
      <protection locked="0"/>
    </xf>
    <xf numFmtId="3" fontId="13" fillId="24" borderId="81" xfId="0" applyNumberFormat="1" applyFont="1" applyFill="1" applyBorder="1" applyAlignment="1" applyProtection="1">
      <alignment horizontal="center" vertical="center" wrapText="1"/>
      <protection locked="0"/>
    </xf>
    <xf numFmtId="3" fontId="42" fillId="24" borderId="66" xfId="0" applyNumberFormat="1" applyFont="1" applyFill="1" applyBorder="1" applyAlignment="1" applyProtection="1">
      <alignment horizontal="center"/>
      <protection locked="0"/>
    </xf>
    <xf numFmtId="3" fontId="13" fillId="24" borderId="63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52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13" fillId="24" borderId="75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87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80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75" xfId="0" applyNumberFormat="1" applyFont="1" applyFill="1" applyBorder="1" applyAlignment="1" applyProtection="1">
      <alignment horizontal="center"/>
      <protection locked="0"/>
    </xf>
    <xf numFmtId="3" fontId="13" fillId="24" borderId="53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53" xfId="0" applyNumberFormat="1" applyFont="1" applyFill="1" applyBorder="1" applyAlignment="1" applyProtection="1">
      <alignment horizontal="center"/>
      <protection locked="0"/>
    </xf>
    <xf numFmtId="0" fontId="10" fillId="24" borderId="87" xfId="0" applyFont="1" applyFill="1" applyBorder="1" applyAlignment="1">
      <alignment horizontal="center" vertical="center" wrapText="1"/>
    </xf>
    <xf numFmtId="0" fontId="10" fillId="24" borderId="80" xfId="0" applyFont="1" applyFill="1" applyBorder="1" applyAlignment="1">
      <alignment horizontal="center" vertical="center" wrapText="1"/>
    </xf>
    <xf numFmtId="0" fontId="13" fillId="24" borderId="88" xfId="0" applyFont="1" applyFill="1" applyBorder="1" applyAlignment="1">
      <alignment horizontal="center" vertical="center"/>
    </xf>
    <xf numFmtId="0" fontId="13" fillId="24" borderId="82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left" vertical="center" wrapText="1"/>
    </xf>
    <xf numFmtId="0" fontId="16" fillId="24" borderId="77" xfId="0" applyFont="1" applyFill="1" applyBorder="1" applyAlignment="1">
      <alignment horizontal="left" vertical="center" wrapText="1"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13" fillId="24" borderId="39" xfId="0" applyFont="1" applyFill="1" applyBorder="1" applyAlignment="1">
      <alignment horizontal="center" vertical="center" wrapText="1"/>
    </xf>
    <xf numFmtId="0" fontId="13" fillId="24" borderId="60" xfId="0" applyFont="1" applyFill="1" applyBorder="1" applyAlignment="1">
      <alignment horizontal="center" vertical="center" wrapText="1"/>
    </xf>
    <xf numFmtId="0" fontId="13" fillId="24" borderId="29" xfId="0" applyFont="1" applyFill="1" applyBorder="1" applyAlignment="1">
      <alignment horizontal="center" vertical="center" wrapText="1"/>
    </xf>
    <xf numFmtId="0" fontId="10" fillId="24" borderId="89" xfId="0" applyFont="1" applyFill="1" applyBorder="1" applyAlignment="1">
      <alignment horizontal="center" vertical="center" wrapText="1"/>
    </xf>
    <xf numFmtId="0" fontId="10" fillId="24" borderId="57" xfId="0" applyFont="1" applyFill="1" applyBorder="1" applyAlignment="1">
      <alignment horizontal="center" vertical="center" wrapText="1"/>
    </xf>
    <xf numFmtId="4" fontId="6" fillId="24" borderId="53" xfId="0" applyNumberFormat="1" applyFont="1" applyFill="1" applyBorder="1" applyAlignment="1" applyProtection="1">
      <alignment horizontal="center" vertical="center"/>
      <protection locked="0"/>
    </xf>
    <xf numFmtId="4" fontId="6" fillId="24" borderId="75" xfId="0" applyNumberFormat="1" applyFont="1" applyFill="1" applyBorder="1" applyAlignment="1" applyProtection="1">
      <alignment horizontal="center" vertical="center"/>
      <protection locked="0"/>
    </xf>
    <xf numFmtId="4" fontId="0" fillId="24" borderId="0" xfId="0" applyNumberFormat="1" applyFill="1" applyBorder="1" applyAlignment="1" applyProtection="1">
      <alignment vertical="center"/>
      <protection locked="0"/>
    </xf>
    <xf numFmtId="4" fontId="0" fillId="24" borderId="39" xfId="0" applyNumberFormat="1" applyFill="1" applyBorder="1" applyAlignment="1" applyProtection="1">
      <alignment horizontal="center" vertical="center"/>
      <protection locked="0"/>
    </xf>
    <xf numFmtId="4" fontId="0" fillId="24" borderId="29" xfId="0" applyNumberFormat="1" applyFill="1" applyBorder="1" applyAlignment="1" applyProtection="1">
      <alignment horizontal="center" vertical="center"/>
      <protection locked="0"/>
    </xf>
    <xf numFmtId="4" fontId="0" fillId="24" borderId="39" xfId="0" applyNumberFormat="1" applyFont="1" applyFill="1" applyBorder="1" applyAlignment="1" applyProtection="1">
      <alignment horizontal="center" vertical="center"/>
      <protection locked="0"/>
    </xf>
    <xf numFmtId="4" fontId="0" fillId="24" borderId="29" xfId="0" applyNumberFormat="1" applyFont="1" applyFill="1" applyBorder="1" applyAlignment="1" applyProtection="1">
      <alignment horizontal="center" vertical="center"/>
      <protection locked="0"/>
    </xf>
    <xf numFmtId="4" fontId="0" fillId="24" borderId="51" xfId="0" applyNumberFormat="1" applyFont="1" applyFill="1" applyBorder="1" applyAlignment="1" applyProtection="1">
      <alignment horizontal="center" vertical="center"/>
      <protection locked="0"/>
    </xf>
    <xf numFmtId="3" fontId="6" fillId="24" borderId="20" xfId="0" applyNumberFormat="1" applyFont="1" applyFill="1" applyBorder="1" applyAlignment="1" applyProtection="1">
      <alignment horizontal="center"/>
      <protection locked="0"/>
    </xf>
    <xf numFmtId="3" fontId="10" fillId="24" borderId="24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31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89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57" xfId="0" applyNumberFormat="1" applyFont="1" applyFill="1" applyBorder="1" applyAlignment="1" applyProtection="1">
      <alignment horizontal="center" vertical="center" wrapText="1"/>
      <protection locked="0"/>
    </xf>
    <xf numFmtId="3" fontId="12" fillId="24" borderId="39" xfId="0" applyNumberFormat="1" applyFont="1" applyFill="1" applyBorder="1" applyAlignment="1" applyProtection="1">
      <alignment horizontal="center" vertical="center"/>
      <protection locked="0"/>
    </xf>
    <xf numFmtId="3" fontId="12" fillId="24" borderId="29" xfId="0" applyNumberFormat="1" applyFont="1" applyFill="1" applyBorder="1" applyAlignment="1" applyProtection="1">
      <alignment horizontal="center" vertical="center"/>
      <protection locked="0"/>
    </xf>
    <xf numFmtId="3" fontId="12" fillId="24" borderId="51" xfId="0" applyNumberFormat="1" applyFont="1" applyFill="1" applyBorder="1" applyAlignment="1" applyProtection="1">
      <alignment horizontal="center" vertical="center"/>
      <protection locked="0"/>
    </xf>
    <xf numFmtId="3" fontId="6" fillId="24" borderId="83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61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63" xfId="0" applyNumberFormat="1" applyFont="1" applyFill="1" applyBorder="1" applyAlignment="1" applyProtection="1">
      <alignment horizontal="center" vertical="center" wrapText="1"/>
      <protection locked="0"/>
    </xf>
    <xf numFmtId="3" fontId="6" fillId="24" borderId="52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55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56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84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90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63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87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86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84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66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53" xfId="0" applyNumberFormat="1" applyFont="1" applyFill="1" applyBorder="1" applyAlignment="1" applyProtection="1">
      <alignment horizontal="center" vertical="center"/>
      <protection locked="0"/>
    </xf>
    <xf numFmtId="3" fontId="13" fillId="24" borderId="75" xfId="0" applyNumberFormat="1" applyFont="1" applyFill="1" applyBorder="1" applyAlignment="1" applyProtection="1">
      <alignment horizontal="center" vertical="center"/>
      <protection locked="0"/>
    </xf>
    <xf numFmtId="3" fontId="5" fillId="25" borderId="39" xfId="0" applyNumberFormat="1" applyFont="1" applyFill="1" applyBorder="1" applyAlignment="1" applyProtection="1">
      <alignment horizontal="justify" vertical="center" wrapText="1"/>
      <protection locked="0"/>
    </xf>
    <xf numFmtId="3" fontId="5" fillId="25" borderId="51" xfId="0" applyNumberFormat="1" applyFont="1" applyFill="1" applyBorder="1" applyAlignment="1" applyProtection="1">
      <alignment horizontal="justify" vertical="center" wrapText="1"/>
      <protection locked="0"/>
    </xf>
    <xf numFmtId="3" fontId="10" fillId="24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53" xfId="0" applyNumberFormat="1" applyFont="1" applyFill="1" applyBorder="1" applyAlignment="1" applyProtection="1">
      <alignment horizontal="center" vertical="center"/>
      <protection locked="0"/>
    </xf>
    <xf numFmtId="3" fontId="10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58" xfId="0" applyNumberFormat="1" applyFont="1" applyFill="1" applyBorder="1" applyAlignment="1" applyProtection="1">
      <alignment horizontal="center" vertical="center" wrapText="1"/>
      <protection locked="0"/>
    </xf>
    <xf numFmtId="3" fontId="10" fillId="24" borderId="76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0" xfId="0" applyNumberFormat="1" applyFont="1" applyFill="1" applyBorder="1" applyAlignment="1" applyProtection="1">
      <alignment horizontal="center" vertical="center"/>
      <protection locked="0"/>
    </xf>
    <xf numFmtId="3" fontId="6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25" borderId="63" xfId="0" applyNumberFormat="1" applyFont="1" applyFill="1" applyBorder="1" applyAlignment="1" applyProtection="1">
      <alignment horizontal="center" vertical="center" wrapText="1"/>
      <protection locked="0"/>
    </xf>
    <xf numFmtId="3" fontId="10" fillId="25" borderId="52" xfId="0" applyNumberFormat="1" applyFont="1" applyFill="1" applyBorder="1" applyAlignment="1" applyProtection="1">
      <alignment horizontal="center" vertical="center" wrapText="1"/>
      <protection locked="0"/>
    </xf>
    <xf numFmtId="3" fontId="24" fillId="25" borderId="15" xfId="0" applyNumberFormat="1" applyFont="1" applyFill="1" applyBorder="1" applyAlignment="1" applyProtection="1">
      <alignment horizontal="center" vertical="center"/>
      <protection locked="0"/>
    </xf>
    <xf numFmtId="3" fontId="24" fillId="25" borderId="16" xfId="0" applyNumberFormat="1" applyFont="1" applyFill="1" applyBorder="1" applyAlignment="1" applyProtection="1">
      <alignment horizontal="center" vertical="center"/>
      <protection locked="0"/>
    </xf>
    <xf numFmtId="3" fontId="10" fillId="25" borderId="89" xfId="0" applyNumberFormat="1" applyFont="1" applyFill="1" applyBorder="1" applyAlignment="1" applyProtection="1">
      <alignment horizontal="center" vertical="center" wrapText="1"/>
      <protection locked="0"/>
    </xf>
    <xf numFmtId="3" fontId="10" fillId="25" borderId="57" xfId="0" applyNumberFormat="1" applyFont="1" applyFill="1" applyBorder="1" applyAlignment="1" applyProtection="1">
      <alignment horizontal="center" vertical="center" wrapText="1"/>
      <protection locked="0"/>
    </xf>
    <xf numFmtId="3" fontId="24" fillId="25" borderId="69" xfId="0" applyNumberFormat="1" applyFont="1" applyFill="1" applyBorder="1" applyAlignment="1" applyProtection="1">
      <alignment horizontal="center" vertical="center"/>
      <protection locked="0"/>
    </xf>
    <xf numFmtId="3" fontId="24" fillId="25" borderId="70" xfId="0" applyNumberFormat="1" applyFont="1" applyFill="1" applyBorder="1" applyAlignment="1" applyProtection="1">
      <alignment horizontal="center" vertical="center"/>
      <protection locked="0"/>
    </xf>
    <xf numFmtId="3" fontId="10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25" borderId="81" xfId="0" applyNumberFormat="1" applyFont="1" applyFill="1" applyBorder="1" applyAlignment="1" applyProtection="1">
      <alignment horizontal="center" vertical="center" wrapText="1"/>
      <protection locked="0"/>
    </xf>
    <xf numFmtId="3" fontId="7" fillId="25" borderId="0" xfId="0" applyNumberFormat="1" applyFont="1" applyFill="1" applyBorder="1" applyAlignment="1" applyProtection="1">
      <alignment/>
      <protection locked="0"/>
    </xf>
    <xf numFmtId="3" fontId="7" fillId="24" borderId="0" xfId="0" applyNumberFormat="1" applyFont="1" applyFill="1" applyAlignment="1" applyProtection="1">
      <alignment/>
      <protection locked="0"/>
    </xf>
    <xf numFmtId="3" fontId="7" fillId="24" borderId="0" xfId="0" applyNumberFormat="1" applyFont="1" applyFill="1" applyAlignment="1" applyProtection="1">
      <alignment horizontal="left"/>
      <protection locked="0"/>
    </xf>
    <xf numFmtId="4" fontId="16" fillId="25" borderId="0" xfId="0" applyNumberFormat="1" applyFont="1" applyFill="1" applyBorder="1" applyAlignment="1" applyProtection="1">
      <alignment horizontal="left"/>
      <protection locked="0"/>
    </xf>
    <xf numFmtId="3" fontId="10" fillId="25" borderId="87" xfId="0" applyNumberFormat="1" applyFont="1" applyFill="1" applyBorder="1" applyAlignment="1" applyProtection="1">
      <alignment horizontal="center" vertical="center" wrapText="1"/>
      <protection locked="0"/>
    </xf>
    <xf numFmtId="3" fontId="10" fillId="25" borderId="8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center" wrapText="1" indent="1"/>
    </xf>
    <xf numFmtId="0" fontId="29" fillId="0" borderId="17" xfId="0" applyFont="1" applyBorder="1" applyAlignment="1">
      <alignment horizontal="left" vertical="center" wrapText="1" indent="1"/>
    </xf>
    <xf numFmtId="0" fontId="29" fillId="0" borderId="30" xfId="0" applyFont="1" applyBorder="1" applyAlignment="1">
      <alignment horizontal="left" vertical="center" wrapText="1" indent="1"/>
    </xf>
    <xf numFmtId="0" fontId="29" fillId="0" borderId="22" xfId="0" applyFont="1" applyBorder="1" applyAlignment="1">
      <alignment horizontal="left" vertical="center" wrapText="1" indent="1"/>
    </xf>
    <xf numFmtId="0" fontId="29" fillId="0" borderId="4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3" fontId="29" fillId="0" borderId="17" xfId="0" applyNumberFormat="1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0" fillId="0" borderId="17" xfId="36" applyFont="1" applyBorder="1" applyAlignment="1" applyProtection="1">
      <alignment horizontal="left" vertical="center" wrapText="1"/>
      <protection/>
    </xf>
    <xf numFmtId="0" fontId="29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29" fillId="0" borderId="49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29" fillId="0" borderId="65" xfId="0" applyFont="1" applyBorder="1" applyAlignment="1">
      <alignment horizontal="left" vertical="top" wrapText="1"/>
    </xf>
    <xf numFmtId="0" fontId="0" fillId="0" borderId="17" xfId="36" applyFont="1" applyBorder="1" applyAlignment="1" applyProtection="1">
      <alignment horizontal="left" vertical="top" wrapText="1"/>
      <protection/>
    </xf>
    <xf numFmtId="0" fontId="0" fillId="0" borderId="17" xfId="36" applyFont="1" applyBorder="1" applyAlignment="1" applyProtection="1">
      <alignment horizontal="left" vertical="top" wrapText="1"/>
      <protection/>
    </xf>
    <xf numFmtId="3" fontId="0" fillId="0" borderId="17" xfId="0" applyNumberFormat="1" applyFont="1" applyBorder="1" applyAlignment="1">
      <alignment horizontal="right" indent="1"/>
    </xf>
    <xf numFmtId="0" fontId="29" fillId="0" borderId="17" xfId="0" applyFont="1" applyBorder="1" applyAlignment="1">
      <alignment horizontal="left" vertical="top" wrapText="1" indent="1"/>
    </xf>
    <xf numFmtId="0" fontId="0" fillId="0" borderId="37" xfId="36" applyFont="1" applyBorder="1" applyAlignment="1" applyProtection="1">
      <alignment horizontal="left" vertical="center" wrapText="1" indent="1"/>
      <protection/>
    </xf>
    <xf numFmtId="0" fontId="0" fillId="0" borderId="58" xfId="36" applyFont="1" applyBorder="1" applyAlignment="1" applyProtection="1">
      <alignment horizontal="left" vertical="center" wrapText="1" indent="1"/>
      <protection/>
    </xf>
    <xf numFmtId="3" fontId="0" fillId="0" borderId="49" xfId="0" applyNumberFormat="1" applyFont="1" applyBorder="1" applyAlignment="1">
      <alignment horizontal="right" indent="1"/>
    </xf>
    <xf numFmtId="0" fontId="0" fillId="0" borderId="65" xfId="0" applyFont="1" applyBorder="1" applyAlignment="1">
      <alignment horizontal="right" indent="1"/>
    </xf>
    <xf numFmtId="0" fontId="29" fillId="0" borderId="0" xfId="0" applyFont="1" applyAlignment="1">
      <alignment horizontal="left" wrapText="1"/>
    </xf>
    <xf numFmtId="0" fontId="0" fillId="0" borderId="17" xfId="0" applyFont="1" applyBorder="1" applyAlignment="1">
      <alignment horizontal="right" indent="1"/>
    </xf>
    <xf numFmtId="0" fontId="0" fillId="0" borderId="17" xfId="0" applyFont="1" applyBorder="1" applyAlignment="1">
      <alignment horizontal="right" vertical="center" indent="1"/>
    </xf>
    <xf numFmtId="0" fontId="0" fillId="0" borderId="49" xfId="0" applyFont="1" applyBorder="1" applyAlignment="1">
      <alignment horizontal="right" indent="1"/>
    </xf>
    <xf numFmtId="0" fontId="30" fillId="0" borderId="17" xfId="0" applyFont="1" applyBorder="1" applyAlignment="1">
      <alignment horizontal="left" vertical="top" wrapText="1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49" fontId="26" fillId="24" borderId="73" xfId="0" applyNumberFormat="1" applyFont="1" applyFill="1" applyBorder="1" applyAlignment="1">
      <alignment horizontal="left" indent="1"/>
    </xf>
    <xf numFmtId="49" fontId="4" fillId="24" borderId="0" xfId="0" applyNumberFormat="1" applyFont="1" applyFill="1" applyBorder="1" applyAlignment="1">
      <alignment horizontal="left" indent="1"/>
    </xf>
    <xf numFmtId="0" fontId="28" fillId="24" borderId="0" xfId="0" applyFont="1" applyFill="1" applyAlignment="1">
      <alignment horizontal="left" vertical="center" indent="1"/>
    </xf>
    <xf numFmtId="49" fontId="4" fillId="24" borderId="0" xfId="0" applyNumberFormat="1" applyFont="1" applyFill="1" applyBorder="1" applyAlignment="1">
      <alignment horizontal="left" indent="2"/>
    </xf>
    <xf numFmtId="0" fontId="26" fillId="24" borderId="73" xfId="0" applyFont="1" applyFill="1" applyBorder="1" applyAlignment="1">
      <alignment horizontal="left" indent="1"/>
    </xf>
    <xf numFmtId="0" fontId="26" fillId="24" borderId="0" xfId="0" applyFont="1" applyFill="1" applyBorder="1" applyAlignment="1">
      <alignment horizontal="left" indent="1"/>
    </xf>
    <xf numFmtId="0" fontId="32" fillId="24" borderId="0" xfId="0" applyFont="1" applyFill="1" applyAlignment="1">
      <alignment horizontal="left" vertical="center" indent="1"/>
    </xf>
    <xf numFmtId="49" fontId="7" fillId="24" borderId="0" xfId="0" applyNumberFormat="1" applyFont="1" applyFill="1" applyBorder="1" applyAlignment="1">
      <alignment horizontal="left" wrapText="1" indent="2"/>
    </xf>
    <xf numFmtId="49" fontId="4" fillId="24" borderId="0" xfId="0" applyNumberFormat="1" applyFont="1" applyFill="1" applyBorder="1" applyAlignment="1">
      <alignment horizontal="left" wrapText="1" indent="2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8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24" borderId="0" xfId="0" applyNumberFormat="1" applyFont="1" applyFill="1" applyBorder="1" applyAlignment="1">
      <alignment horizontal="left" vertical="center" wrapText="1" indent="2"/>
    </xf>
    <xf numFmtId="49" fontId="4" fillId="24" borderId="0" xfId="0" applyNumberFormat="1" applyFont="1" applyFill="1" applyBorder="1" applyAlignment="1">
      <alignment horizontal="left" vertical="center" wrapText="1" indent="2"/>
    </xf>
    <xf numFmtId="0" fontId="66" fillId="24" borderId="0" xfId="0" applyFont="1" applyFill="1" applyAlignment="1">
      <alignment horizontal="center"/>
    </xf>
    <xf numFmtId="0" fontId="26" fillId="24" borderId="73" xfId="0" applyFont="1" applyFill="1" applyBorder="1" applyAlignment="1">
      <alignment/>
    </xf>
    <xf numFmtId="0" fontId="6" fillId="24" borderId="73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34" fillId="24" borderId="0" xfId="0" applyFont="1" applyFill="1" applyAlignment="1">
      <alignment horizontal="left" vertical="center" wrapText="1"/>
    </xf>
    <xf numFmtId="0" fontId="35" fillId="24" borderId="0" xfId="0" applyFont="1" applyFill="1" applyAlignment="1">
      <alignment horizontal="left" vertical="center" wrapText="1"/>
    </xf>
    <xf numFmtId="0" fontId="7" fillId="24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31" fillId="4" borderId="49" xfId="0" applyFont="1" applyFill="1" applyBorder="1" applyAlignment="1">
      <alignment horizontal="center" vertical="center" wrapText="1"/>
    </xf>
    <xf numFmtId="0" fontId="31" fillId="4" borderId="79" xfId="0" applyFont="1" applyFill="1" applyBorder="1" applyAlignment="1">
      <alignment horizontal="center" vertical="center" wrapText="1"/>
    </xf>
    <xf numFmtId="0" fontId="31" fillId="4" borderId="50" xfId="0" applyFont="1" applyFill="1" applyBorder="1" applyAlignment="1">
      <alignment horizontal="center" vertical="center" wrapText="1"/>
    </xf>
    <xf numFmtId="0" fontId="31" fillId="4" borderId="72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4" borderId="69" xfId="0" applyFont="1" applyFill="1" applyBorder="1" applyAlignment="1">
      <alignment horizontal="center" vertical="center" wrapText="1"/>
    </xf>
    <xf numFmtId="0" fontId="31" fillId="4" borderId="25" xfId="0" applyFont="1" applyFill="1" applyBorder="1" applyAlignment="1">
      <alignment horizontal="center" vertical="center" wrapText="1"/>
    </xf>
    <xf numFmtId="0" fontId="31" fillId="4" borderId="43" xfId="0" applyFont="1" applyFill="1" applyBorder="1" applyAlignment="1">
      <alignment horizontal="center" vertical="center" wrapText="1"/>
    </xf>
    <xf numFmtId="0" fontId="31" fillId="4" borderId="65" xfId="0" applyFont="1" applyFill="1" applyBorder="1" applyAlignment="1">
      <alignment horizontal="center" vertical="center" wrapText="1"/>
    </xf>
    <xf numFmtId="0" fontId="31" fillId="4" borderId="76" xfId="0" applyFont="1" applyFill="1" applyBorder="1" applyAlignment="1">
      <alignment horizontal="center" vertical="center" wrapText="1"/>
    </xf>
    <xf numFmtId="0" fontId="31" fillId="4" borderId="6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4" borderId="65" xfId="0" applyFont="1" applyFill="1" applyBorder="1" applyAlignment="1">
      <alignment horizontal="right" vertical="center" wrapText="1" indent="1"/>
    </xf>
    <xf numFmtId="0" fontId="31" fillId="4" borderId="17" xfId="0" applyFont="1" applyFill="1" applyBorder="1" applyAlignment="1">
      <alignment horizontal="right" vertical="center" wrapText="1" indent="1"/>
    </xf>
    <xf numFmtId="0" fontId="31" fillId="4" borderId="17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38" fillId="0" borderId="6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right" vertical="center" wrapText="1" indent="1"/>
    </xf>
    <xf numFmtId="0" fontId="31" fillId="0" borderId="34" xfId="0" applyFont="1" applyBorder="1" applyAlignment="1">
      <alignment horizontal="right" vertical="center" wrapText="1" indent="1"/>
    </xf>
    <xf numFmtId="0" fontId="31" fillId="0" borderId="2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76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top" wrapText="1"/>
    </xf>
    <xf numFmtId="0" fontId="30" fillId="0" borderId="56" xfId="0" applyFont="1" applyBorder="1" applyAlignment="1">
      <alignment horizontal="center" vertical="top" wrapText="1"/>
    </xf>
    <xf numFmtId="0" fontId="30" fillId="0" borderId="50" xfId="0" applyFont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31" fillId="4" borderId="70" xfId="0" applyFont="1" applyFill="1" applyBorder="1" applyAlignment="1">
      <alignment horizontal="center" vertical="center" wrapText="1"/>
    </xf>
    <xf numFmtId="0" fontId="31" fillId="4" borderId="55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vertical="center" wrapText="1"/>
    </xf>
    <xf numFmtId="0" fontId="29" fillId="0" borderId="24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29" fillId="0" borderId="76" xfId="0" applyFont="1" applyBorder="1" applyAlignment="1">
      <alignment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56" xfId="0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55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65" xfId="0" applyFont="1" applyBorder="1" applyAlignment="1">
      <alignment horizontal="right" vertical="center" wrapText="1" indent="1"/>
    </xf>
    <xf numFmtId="0" fontId="31" fillId="0" borderId="17" xfId="0" applyFont="1" applyBorder="1" applyAlignment="1">
      <alignment horizontal="right" vertical="center" wrapText="1" indent="1"/>
    </xf>
    <xf numFmtId="0" fontId="31" fillId="0" borderId="49" xfId="0" applyFont="1" applyBorder="1" applyAlignment="1">
      <alignment horizontal="center" vertical="center" wrapText="1"/>
    </xf>
    <xf numFmtId="0" fontId="31" fillId="0" borderId="28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1" fillId="0" borderId="41" xfId="0" applyFont="1" applyBorder="1" applyAlignment="1">
      <alignment vertical="center" wrapText="1"/>
    </xf>
    <xf numFmtId="0" fontId="31" fillId="0" borderId="17" xfId="0" applyFont="1" applyBorder="1" applyAlignment="1">
      <alignment horizontal="left" vertical="center"/>
    </xf>
    <xf numFmtId="0" fontId="29" fillId="0" borderId="41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 wrapText="1"/>
    </xf>
    <xf numFmtId="0" fontId="29" fillId="0" borderId="69" xfId="0" applyFont="1" applyBorder="1" applyAlignment="1">
      <alignment vertical="top" wrapText="1"/>
    </xf>
    <xf numFmtId="0" fontId="29" fillId="0" borderId="83" xfId="0" applyFont="1" applyBorder="1" applyAlignment="1">
      <alignment vertical="top" wrapText="1"/>
    </xf>
    <xf numFmtId="0" fontId="29" fillId="0" borderId="61" xfId="0" applyFont="1" applyBorder="1" applyAlignment="1">
      <alignment vertical="top" wrapText="1"/>
    </xf>
    <xf numFmtId="0" fontId="29" fillId="0" borderId="39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top" wrapText="1"/>
    </xf>
    <xf numFmtId="0" fontId="29" fillId="0" borderId="69" xfId="0" applyFont="1" applyBorder="1" applyAlignment="1">
      <alignment horizontal="left" vertical="center" wrapText="1"/>
    </xf>
    <xf numFmtId="0" fontId="29" fillId="0" borderId="83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31" fillId="0" borderId="65" xfId="0" applyFont="1" applyBorder="1" applyAlignment="1">
      <alignment horizontal="left" vertical="center" wrapText="1"/>
    </xf>
    <xf numFmtId="0" fontId="29" fillId="0" borderId="32" xfId="0" applyFont="1" applyBorder="1" applyAlignment="1">
      <alignment vertical="top" wrapText="1"/>
    </xf>
    <xf numFmtId="0" fontId="31" fillId="0" borderId="35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0" fillId="0" borderId="70" xfId="0" applyFont="1" applyBorder="1" applyAlignment="1">
      <alignment horizontal="center" vertical="top" wrapText="1"/>
    </xf>
    <xf numFmtId="0" fontId="30" fillId="0" borderId="67" xfId="0" applyFont="1" applyBorder="1" applyAlignment="1">
      <alignment horizontal="center" vertical="top" wrapText="1"/>
    </xf>
    <xf numFmtId="0" fontId="30" fillId="0" borderId="72" xfId="0" applyFont="1" applyBorder="1" applyAlignment="1">
      <alignment horizontal="center" vertical="top" wrapText="1"/>
    </xf>
    <xf numFmtId="0" fontId="29" fillId="0" borderId="69" xfId="0" applyFont="1" applyBorder="1" applyAlignment="1">
      <alignment horizontal="center" vertical="top" wrapText="1"/>
    </xf>
    <xf numFmtId="0" fontId="29" fillId="0" borderId="83" xfId="0" applyFont="1" applyBorder="1" applyAlignment="1">
      <alignment horizontal="center" vertical="top" wrapText="1"/>
    </xf>
    <xf numFmtId="0" fontId="29" fillId="0" borderId="61" xfId="0" applyFont="1" applyBorder="1" applyAlignment="1">
      <alignment horizontal="center" vertical="top" wrapText="1"/>
    </xf>
    <xf numFmtId="0" fontId="0" fillId="0" borderId="69" xfId="0" applyBorder="1" applyAlignment="1">
      <alignment/>
    </xf>
    <xf numFmtId="0" fontId="0" fillId="0" borderId="83" xfId="0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1" fillId="0" borderId="25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4" borderId="34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27" xfId="0" applyFont="1" applyFill="1" applyBorder="1" applyAlignment="1">
      <alignment horizontal="right" vertical="center" wrapText="1" indent="1"/>
    </xf>
    <xf numFmtId="0" fontId="31" fillId="4" borderId="34" xfId="0" applyFont="1" applyFill="1" applyBorder="1" applyAlignment="1">
      <alignment horizontal="right" vertical="center" wrapText="1" indent="1"/>
    </xf>
    <xf numFmtId="0" fontId="31" fillId="0" borderId="18" xfId="0" applyFont="1" applyBorder="1" applyAlignment="1">
      <alignment horizontal="left" vertical="center" wrapText="1"/>
    </xf>
    <xf numFmtId="0" fontId="31" fillId="0" borderId="91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79" xfId="0" applyFont="1" applyBorder="1" applyAlignment="1">
      <alignment horizontal="left" vertical="center" wrapText="1"/>
    </xf>
    <xf numFmtId="3" fontId="31" fillId="0" borderId="27" xfId="0" applyNumberFormat="1" applyFont="1" applyBorder="1" applyAlignment="1">
      <alignment horizontal="right" vertical="center" wrapText="1" indent="1"/>
    </xf>
    <xf numFmtId="3" fontId="31" fillId="0" borderId="34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4" borderId="55" xfId="0" applyFont="1" applyFill="1" applyBorder="1" applyAlignment="1">
      <alignment horizontal="right" vertical="center" wrapText="1" indent="1"/>
    </xf>
    <xf numFmtId="0" fontId="31" fillId="4" borderId="56" xfId="0" applyFont="1" applyFill="1" applyBorder="1" applyAlignment="1">
      <alignment horizontal="right" vertical="center" wrapText="1" indent="1"/>
    </xf>
    <xf numFmtId="0" fontId="31" fillId="4" borderId="56" xfId="0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0" fontId="31" fillId="0" borderId="69" xfId="0" applyFont="1" applyBorder="1" applyAlignment="1">
      <alignment horizontal="left" vertical="center" wrapText="1"/>
    </xf>
    <xf numFmtId="0" fontId="31" fillId="0" borderId="83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P1" sqref="P1"/>
    </sheetView>
  </sheetViews>
  <sheetFormatPr defaultColWidth="8.87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10.375" style="1" customWidth="1"/>
    <col min="15" max="15" width="11.25390625" style="1" customWidth="1"/>
    <col min="16" max="16" width="11.375" style="1" customWidth="1"/>
    <col min="17" max="17" width="7.25390625" style="1" customWidth="1"/>
    <col min="18" max="16384" width="8.875" style="1" customWidth="1"/>
  </cols>
  <sheetData>
    <row r="1" spans="1:15" ht="27" customHeight="1">
      <c r="A1" s="835" t="s">
        <v>204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16"/>
      <c r="O1" s="16"/>
    </row>
    <row r="2" spans="1:15" ht="27" customHeight="1">
      <c r="A2" s="41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6"/>
      <c r="O2" s="16"/>
    </row>
    <row r="3" spans="1:15" ht="15.75" customHeight="1">
      <c r="A3" s="4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6"/>
      <c r="O3" s="16"/>
    </row>
    <row r="4" spans="1:15" s="530" customFormat="1" ht="21.75" customHeight="1" thickBot="1">
      <c r="A4" s="527" t="s">
        <v>205</v>
      </c>
      <c r="B4" s="528"/>
      <c r="C4" s="528"/>
      <c r="D4" s="528"/>
      <c r="E4" s="528"/>
      <c r="F4" s="528"/>
      <c r="G4" s="528"/>
      <c r="H4" s="528"/>
      <c r="I4" s="529"/>
      <c r="J4" s="529"/>
      <c r="K4" s="528"/>
      <c r="O4" s="733"/>
    </row>
    <row r="5" spans="1:15" ht="15" customHeight="1" thickBot="1">
      <c r="A5" s="23" t="s">
        <v>283</v>
      </c>
      <c r="B5" s="838" t="s">
        <v>282</v>
      </c>
      <c r="C5" s="839"/>
      <c r="D5" s="838" t="s">
        <v>284</v>
      </c>
      <c r="E5" s="839"/>
      <c r="F5" s="838" t="s">
        <v>285</v>
      </c>
      <c r="G5" s="840"/>
      <c r="H5" s="841" t="s">
        <v>43</v>
      </c>
      <c r="I5" s="829" t="s">
        <v>18</v>
      </c>
      <c r="J5" s="831" t="s">
        <v>9</v>
      </c>
      <c r="O5" s="734"/>
    </row>
    <row r="6" spans="1:15" s="26" customFormat="1" ht="29.25" customHeight="1" thickBot="1">
      <c r="A6" s="23" t="s">
        <v>30</v>
      </c>
      <c r="B6" s="531" t="s">
        <v>287</v>
      </c>
      <c r="C6" s="536" t="s">
        <v>286</v>
      </c>
      <c r="D6" s="531" t="s">
        <v>287</v>
      </c>
      <c r="E6" s="543" t="s">
        <v>286</v>
      </c>
      <c r="F6" s="531" t="s">
        <v>287</v>
      </c>
      <c r="G6" s="536" t="s">
        <v>286</v>
      </c>
      <c r="H6" s="842"/>
      <c r="I6" s="830"/>
      <c r="J6" s="832"/>
      <c r="O6" s="735"/>
    </row>
    <row r="7" spans="1:18" ht="12.75" customHeight="1">
      <c r="A7" s="13" t="s">
        <v>47</v>
      </c>
      <c r="B7" s="537">
        <v>1</v>
      </c>
      <c r="C7" s="538">
        <v>2</v>
      </c>
      <c r="D7" s="532"/>
      <c r="E7" s="544"/>
      <c r="F7" s="551"/>
      <c r="G7" s="190"/>
      <c r="H7" s="547"/>
      <c r="I7" s="175"/>
      <c r="J7" s="176">
        <f>SUM(B7:I7)</f>
        <v>3</v>
      </c>
      <c r="M7" s="775"/>
      <c r="N7" s="40"/>
      <c r="O7" s="776"/>
      <c r="P7" s="40"/>
      <c r="Q7" s="40"/>
      <c r="R7" s="2"/>
    </row>
    <row r="8" spans="1:18" ht="12.75" customHeight="1">
      <c r="A8" s="13" t="s">
        <v>156</v>
      </c>
      <c r="B8" s="537">
        <v>1</v>
      </c>
      <c r="C8" s="538">
        <v>2</v>
      </c>
      <c r="D8" s="532"/>
      <c r="E8" s="544"/>
      <c r="F8" s="551"/>
      <c r="G8" s="190"/>
      <c r="H8" s="547"/>
      <c r="I8" s="175"/>
      <c r="J8" s="176">
        <f aca="true" t="shared" si="0" ref="J8:J15">SUM(B8:I8)</f>
        <v>3</v>
      </c>
      <c r="N8" s="2"/>
      <c r="O8" s="734"/>
      <c r="P8" s="2"/>
      <c r="Q8" s="2"/>
      <c r="R8" s="2"/>
    </row>
    <row r="9" spans="1:18" ht="12.75" customHeight="1">
      <c r="A9" s="11" t="s">
        <v>157</v>
      </c>
      <c r="B9" s="539">
        <v>1</v>
      </c>
      <c r="C9" s="191"/>
      <c r="D9" s="533"/>
      <c r="E9" s="545"/>
      <c r="F9" s="552">
        <v>2</v>
      </c>
      <c r="G9" s="191"/>
      <c r="H9" s="548"/>
      <c r="I9" s="177"/>
      <c r="J9" s="176">
        <f t="shared" si="0"/>
        <v>3</v>
      </c>
      <c r="N9" s="2"/>
      <c r="O9" s="734"/>
      <c r="P9" s="2"/>
      <c r="Q9" s="2"/>
      <c r="R9" s="2"/>
    </row>
    <row r="10" spans="1:18" ht="12.75" customHeight="1">
      <c r="A10" s="11" t="s">
        <v>155</v>
      </c>
      <c r="B10" s="539">
        <v>1</v>
      </c>
      <c r="C10" s="191"/>
      <c r="D10" s="533"/>
      <c r="E10" s="545"/>
      <c r="F10" s="552">
        <v>1</v>
      </c>
      <c r="G10" s="191"/>
      <c r="H10" s="548"/>
      <c r="I10" s="177"/>
      <c r="J10" s="176">
        <f t="shared" si="0"/>
        <v>2</v>
      </c>
      <c r="N10" s="2"/>
      <c r="O10" s="734"/>
      <c r="P10" s="2"/>
      <c r="Q10" s="2"/>
      <c r="R10" s="2"/>
    </row>
    <row r="11" spans="1:18" ht="12.75" customHeight="1">
      <c r="A11" s="11" t="s">
        <v>158</v>
      </c>
      <c r="B11" s="539">
        <v>1</v>
      </c>
      <c r="C11" s="540">
        <v>1</v>
      </c>
      <c r="D11" s="533"/>
      <c r="E11" s="545">
        <v>1</v>
      </c>
      <c r="F11" s="552">
        <v>2</v>
      </c>
      <c r="G11" s="191">
        <v>4</v>
      </c>
      <c r="H11" s="548"/>
      <c r="I11" s="177"/>
      <c r="J11" s="176">
        <f t="shared" si="0"/>
        <v>9</v>
      </c>
      <c r="N11" s="2"/>
      <c r="O11" s="734"/>
      <c r="P11" s="2"/>
      <c r="Q11" s="2"/>
      <c r="R11" s="2"/>
    </row>
    <row r="12" spans="1:18" ht="12.75" customHeight="1">
      <c r="A12" s="11" t="s">
        <v>28</v>
      </c>
      <c r="B12" s="539"/>
      <c r="C12" s="540"/>
      <c r="D12" s="533"/>
      <c r="E12" s="545"/>
      <c r="F12" s="552"/>
      <c r="G12" s="191">
        <v>1</v>
      </c>
      <c r="H12" s="548"/>
      <c r="I12" s="177"/>
      <c r="J12" s="176">
        <f t="shared" si="0"/>
        <v>1</v>
      </c>
      <c r="N12" s="2"/>
      <c r="O12" s="734"/>
      <c r="P12" s="2"/>
      <c r="Q12" s="2"/>
      <c r="R12" s="2"/>
    </row>
    <row r="13" spans="1:10" ht="12.75" customHeight="1">
      <c r="A13" s="11" t="s">
        <v>160</v>
      </c>
      <c r="B13" s="539">
        <v>1</v>
      </c>
      <c r="C13" s="540"/>
      <c r="D13" s="533"/>
      <c r="E13" s="545"/>
      <c r="F13" s="552">
        <v>1</v>
      </c>
      <c r="G13" s="191">
        <v>1</v>
      </c>
      <c r="H13" s="548"/>
      <c r="I13" s="177"/>
      <c r="J13" s="176">
        <f t="shared" si="0"/>
        <v>3</v>
      </c>
    </row>
    <row r="14" spans="1:10" s="5" customFormat="1" ht="12.75" customHeight="1">
      <c r="A14" s="11" t="s">
        <v>161</v>
      </c>
      <c r="B14" s="539">
        <v>1</v>
      </c>
      <c r="C14" s="540">
        <v>3</v>
      </c>
      <c r="D14" s="533"/>
      <c r="E14" s="545"/>
      <c r="F14" s="539"/>
      <c r="G14" s="540">
        <v>1</v>
      </c>
      <c r="H14" s="549"/>
      <c r="I14" s="177"/>
      <c r="J14" s="176">
        <f t="shared" si="0"/>
        <v>5</v>
      </c>
    </row>
    <row r="15" spans="1:10" s="4" customFormat="1" ht="12.75" customHeight="1" thickBot="1">
      <c r="A15" s="12" t="s">
        <v>5</v>
      </c>
      <c r="B15" s="541">
        <v>6</v>
      </c>
      <c r="C15" s="542">
        <v>11</v>
      </c>
      <c r="D15" s="534">
        <v>1</v>
      </c>
      <c r="E15" s="546"/>
      <c r="F15" s="553">
        <v>11</v>
      </c>
      <c r="G15" s="194">
        <v>14</v>
      </c>
      <c r="H15" s="550">
        <v>2</v>
      </c>
      <c r="I15" s="178">
        <v>0.75</v>
      </c>
      <c r="J15" s="176">
        <f t="shared" si="0"/>
        <v>45.75</v>
      </c>
    </row>
    <row r="16" spans="1:10" s="4" customFormat="1" ht="12.75" customHeight="1" thickBot="1">
      <c r="A16" s="6" t="s">
        <v>9</v>
      </c>
      <c r="B16" s="179">
        <f>SUM(B7:B15)</f>
        <v>13</v>
      </c>
      <c r="C16" s="196">
        <f aca="true" t="shared" si="1" ref="C16:I16">SUM(C7:C15)</f>
        <v>19</v>
      </c>
      <c r="D16" s="535">
        <f>SUM(D7:D15)</f>
        <v>1</v>
      </c>
      <c r="E16" s="195">
        <f t="shared" si="1"/>
        <v>1</v>
      </c>
      <c r="F16" s="179">
        <f t="shared" si="1"/>
        <v>17</v>
      </c>
      <c r="G16" s="196">
        <f t="shared" si="1"/>
        <v>21</v>
      </c>
      <c r="H16" s="535">
        <f t="shared" si="1"/>
        <v>2</v>
      </c>
      <c r="I16" s="180">
        <f t="shared" si="1"/>
        <v>0.75</v>
      </c>
      <c r="J16" s="181">
        <f>SUM(B16:I16)</f>
        <v>74.75</v>
      </c>
    </row>
    <row r="17" spans="17:18" s="4" customFormat="1" ht="12.75" customHeight="1">
      <c r="Q17" s="281"/>
      <c r="R17" s="281"/>
    </row>
    <row r="18" spans="7:18" s="4" customFormat="1" ht="12.75" customHeight="1">
      <c r="G18" s="20"/>
      <c r="Q18" s="281"/>
      <c r="R18" s="281"/>
    </row>
    <row r="19" spans="1:18" s="18" customFormat="1" ht="15" customHeight="1">
      <c r="A19" s="833" t="s">
        <v>206</v>
      </c>
      <c r="B19" s="833"/>
      <c r="C19" s="37"/>
      <c r="D19" s="32"/>
      <c r="E19" s="837"/>
      <c r="F19" s="837"/>
      <c r="G19" s="837"/>
      <c r="H19" s="837"/>
      <c r="J19" s="17"/>
      <c r="Q19" s="282"/>
      <c r="R19" s="282"/>
    </row>
    <row r="20" spans="1:18" s="18" customFormat="1" ht="15" customHeight="1">
      <c r="A20" s="833"/>
      <c r="B20" s="833"/>
      <c r="C20" s="37"/>
      <c r="D20" s="32"/>
      <c r="E20" s="40" t="s">
        <v>91</v>
      </c>
      <c r="F20" s="38"/>
      <c r="G20" s="38"/>
      <c r="H20" s="38"/>
      <c r="J20" s="40" t="s">
        <v>92</v>
      </c>
      <c r="K20" s="39"/>
      <c r="L20" s="39"/>
      <c r="Q20" s="282"/>
      <c r="R20" s="282"/>
    </row>
    <row r="21" spans="1:18" s="4" customFormat="1" ht="19.5" customHeight="1" thickBot="1">
      <c r="A21" s="834"/>
      <c r="B21" s="834"/>
      <c r="C21" s="37"/>
      <c r="F21" s="31"/>
      <c r="G21" s="31"/>
      <c r="Q21" s="281"/>
      <c r="R21" s="281"/>
    </row>
    <row r="22" spans="1:16" s="15" customFormat="1" ht="33.75" customHeight="1" thickBot="1">
      <c r="A22" s="14" t="s">
        <v>41</v>
      </c>
      <c r="B22" s="14" t="s">
        <v>27</v>
      </c>
      <c r="E22" s="24" t="s">
        <v>30</v>
      </c>
      <c r="F22" s="146" t="s">
        <v>31</v>
      </c>
      <c r="G22" s="54"/>
      <c r="H22" s="147"/>
      <c r="J22" s="24" t="s">
        <v>30</v>
      </c>
      <c r="K22" s="25" t="s">
        <v>84</v>
      </c>
      <c r="L22" s="197" t="s">
        <v>40</v>
      </c>
      <c r="P22" s="4"/>
    </row>
    <row r="23" spans="1:18" s="4" customFormat="1" ht="12.75" customHeight="1">
      <c r="A23" s="262" t="s">
        <v>1</v>
      </c>
      <c r="B23" s="260">
        <v>1431</v>
      </c>
      <c r="E23" s="604" t="s">
        <v>47</v>
      </c>
      <c r="F23" s="184">
        <v>120</v>
      </c>
      <c r="G23" s="55"/>
      <c r="I23" s="20"/>
      <c r="J23" s="35" t="s">
        <v>47</v>
      </c>
      <c r="K23" s="189">
        <v>10</v>
      </c>
      <c r="L23" s="190"/>
      <c r="O23" s="20"/>
      <c r="Q23" s="281"/>
      <c r="R23" s="281"/>
    </row>
    <row r="24" spans="1:18" s="4" customFormat="1" ht="12.75" customHeight="1">
      <c r="A24" s="263" t="s">
        <v>6</v>
      </c>
      <c r="B24" s="182">
        <v>5921</v>
      </c>
      <c r="E24" s="29" t="s">
        <v>156</v>
      </c>
      <c r="F24" s="185">
        <v>5</v>
      </c>
      <c r="G24" s="55"/>
      <c r="J24" s="21" t="s">
        <v>156</v>
      </c>
      <c r="K24" s="189">
        <v>15</v>
      </c>
      <c r="L24" s="191"/>
      <c r="O24" s="20"/>
      <c r="Q24" s="281"/>
      <c r="R24" s="281"/>
    </row>
    <row r="25" spans="1:15" s="4" customFormat="1" ht="12.75" customHeight="1">
      <c r="A25" s="263" t="s">
        <v>2</v>
      </c>
      <c r="B25" s="182">
        <v>2591</v>
      </c>
      <c r="E25" s="29" t="s">
        <v>157</v>
      </c>
      <c r="F25" s="185">
        <v>15</v>
      </c>
      <c r="G25" s="55"/>
      <c r="J25" s="19" t="s">
        <v>157</v>
      </c>
      <c r="K25" s="192">
        <v>15</v>
      </c>
      <c r="L25" s="191"/>
      <c r="O25" s="20"/>
    </row>
    <row r="26" spans="1:15" s="4" customFormat="1" ht="12.75" customHeight="1">
      <c r="A26" s="263" t="s">
        <v>162</v>
      </c>
      <c r="B26" s="182">
        <v>799</v>
      </c>
      <c r="E26" s="29" t="s">
        <v>155</v>
      </c>
      <c r="F26" s="185">
        <v>4</v>
      </c>
      <c r="G26" s="55"/>
      <c r="J26" s="19" t="s">
        <v>155</v>
      </c>
      <c r="K26" s="192">
        <v>5</v>
      </c>
      <c r="L26" s="191"/>
      <c r="O26" s="20"/>
    </row>
    <row r="27" spans="1:15" s="4" customFormat="1" ht="12.75" customHeight="1">
      <c r="A27" s="263" t="s">
        <v>20</v>
      </c>
      <c r="B27" s="182">
        <v>2231</v>
      </c>
      <c r="E27" s="34" t="s">
        <v>158</v>
      </c>
      <c r="F27" s="186">
        <v>35</v>
      </c>
      <c r="G27" s="56"/>
      <c r="J27" s="34" t="s">
        <v>158</v>
      </c>
      <c r="K27" s="192">
        <v>108</v>
      </c>
      <c r="L27" s="191">
        <v>2</v>
      </c>
      <c r="O27" s="20"/>
    </row>
    <row r="28" spans="1:15" ht="12.75" customHeight="1">
      <c r="A28" s="263" t="s">
        <v>7</v>
      </c>
      <c r="B28" s="182">
        <v>4984</v>
      </c>
      <c r="C28" s="4"/>
      <c r="D28" s="4"/>
      <c r="E28" s="29" t="s">
        <v>160</v>
      </c>
      <c r="F28" s="185">
        <v>33</v>
      </c>
      <c r="G28" s="55"/>
      <c r="H28" s="4"/>
      <c r="I28" s="4"/>
      <c r="J28" s="19" t="s">
        <v>160</v>
      </c>
      <c r="K28" s="192">
        <v>13</v>
      </c>
      <c r="L28" s="191"/>
      <c r="O28" s="601"/>
    </row>
    <row r="29" spans="1:15" s="8" customFormat="1" ht="12.75" customHeight="1">
      <c r="A29" s="263" t="s">
        <v>3</v>
      </c>
      <c r="B29" s="182">
        <v>2221</v>
      </c>
      <c r="C29" s="4"/>
      <c r="E29" s="30" t="s">
        <v>28</v>
      </c>
      <c r="F29" s="185">
        <v>2</v>
      </c>
      <c r="G29" s="55"/>
      <c r="H29" s="4"/>
      <c r="I29" s="1"/>
      <c r="J29" s="19" t="s">
        <v>28</v>
      </c>
      <c r="K29" s="192">
        <v>17</v>
      </c>
      <c r="L29" s="191"/>
      <c r="O29" s="602"/>
    </row>
    <row r="30" spans="1:15" ht="12.75" customHeight="1" thickBot="1">
      <c r="A30" s="264" t="s">
        <v>4</v>
      </c>
      <c r="B30" s="261">
        <v>3969</v>
      </c>
      <c r="C30" s="4"/>
      <c r="D30" s="4"/>
      <c r="E30" s="29" t="s">
        <v>161</v>
      </c>
      <c r="F30" s="185">
        <v>8</v>
      </c>
      <c r="G30" s="55"/>
      <c r="H30" s="57"/>
      <c r="I30" s="8"/>
      <c r="J30" s="19" t="s">
        <v>161</v>
      </c>
      <c r="K30" s="192">
        <v>12</v>
      </c>
      <c r="L30" s="191"/>
      <c r="O30" s="601"/>
    </row>
    <row r="31" spans="1:15" ht="12.75" customHeight="1" thickBot="1">
      <c r="A31" s="9" t="s">
        <v>9</v>
      </c>
      <c r="B31" s="183">
        <f>SUM(B23:B30)</f>
        <v>24147</v>
      </c>
      <c r="C31" s="4"/>
      <c r="D31" s="4"/>
      <c r="E31" s="30" t="s">
        <v>5</v>
      </c>
      <c r="F31" s="187">
        <v>107</v>
      </c>
      <c r="G31" s="55"/>
      <c r="H31" s="4"/>
      <c r="J31" s="36" t="s">
        <v>5</v>
      </c>
      <c r="K31" s="193">
        <v>98</v>
      </c>
      <c r="L31" s="194">
        <v>4</v>
      </c>
      <c r="N31" s="33"/>
      <c r="O31" s="601"/>
    </row>
    <row r="32" spans="3:15" ht="12.75" customHeight="1" thickBot="1">
      <c r="C32" s="10"/>
      <c r="D32" s="10"/>
      <c r="E32" s="6" t="s">
        <v>9</v>
      </c>
      <c r="F32" s="188">
        <f>SUM(F23:F31)</f>
        <v>329</v>
      </c>
      <c r="G32" s="58"/>
      <c r="H32" s="10"/>
      <c r="J32" s="22" t="s">
        <v>9</v>
      </c>
      <c r="K32" s="195">
        <f>SUM(K23:K31)</f>
        <v>293</v>
      </c>
      <c r="L32" s="196">
        <f>SUM(L23:L31)</f>
        <v>6</v>
      </c>
      <c r="O32" s="601"/>
    </row>
    <row r="33" ht="12.75" customHeight="1"/>
    <row r="34" ht="12.75" customHeight="1">
      <c r="G34" s="7"/>
    </row>
    <row r="35" ht="12.75" customHeight="1">
      <c r="G35" s="7"/>
    </row>
    <row r="36" ht="12.75" customHeight="1">
      <c r="G36" s="7"/>
    </row>
    <row r="37" ht="12.75" customHeight="1">
      <c r="G37" s="7"/>
    </row>
    <row r="38" ht="12.75" customHeight="1"/>
  </sheetData>
  <sheetProtection selectLockedCells="1"/>
  <mergeCells count="9">
    <mergeCell ref="I5:I6"/>
    <mergeCell ref="J5:J6"/>
    <mergeCell ref="A19:B21"/>
    <mergeCell ref="A1:M1"/>
    <mergeCell ref="E19:H19"/>
    <mergeCell ref="B5:C5"/>
    <mergeCell ref="D5:E5"/>
    <mergeCell ref="F5:G5"/>
    <mergeCell ref="H5:H6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&amp;L&amp;8&amp;D&amp;R&amp;8TAB_11.XLS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0">
      <selection activeCell="L20" sqref="L20"/>
    </sheetView>
  </sheetViews>
  <sheetFormatPr defaultColWidth="8.875" defaultRowHeight="12.75"/>
  <cols>
    <col min="1" max="2" width="13.25390625" style="69" customWidth="1"/>
    <col min="3" max="3" width="13.25390625" style="67" customWidth="1"/>
    <col min="4" max="4" width="13.25390625" style="69" customWidth="1"/>
    <col min="5" max="5" width="13.25390625" style="67" customWidth="1"/>
    <col min="6" max="6" width="13.25390625" style="69" customWidth="1"/>
    <col min="7" max="7" width="13.25390625" style="67" customWidth="1"/>
    <col min="8" max="8" width="13.25390625" style="69" customWidth="1"/>
    <col min="9" max="9" width="13.25390625" style="67" customWidth="1"/>
    <col min="10" max="10" width="13.25390625" style="69" customWidth="1"/>
    <col min="11" max="11" width="13.25390625" style="67" customWidth="1"/>
    <col min="12" max="12" width="13.25390625" style="69" customWidth="1"/>
    <col min="13" max="13" width="13.25390625" style="67" customWidth="1"/>
    <col min="14" max="14" width="9.625" style="69" customWidth="1"/>
    <col min="15" max="15" width="9.75390625" style="69" customWidth="1"/>
    <col min="16" max="16" width="8.875" style="69" customWidth="1"/>
    <col min="17" max="18" width="11.75390625" style="69" bestFit="1" customWidth="1"/>
    <col min="19" max="20" width="8.875" style="69" customWidth="1"/>
    <col min="21" max="21" width="11.75390625" style="69" bestFit="1" customWidth="1"/>
    <col min="22" max="16384" width="8.875" style="69" customWidth="1"/>
  </cols>
  <sheetData>
    <row r="1" spans="1:15" ht="18">
      <c r="A1" s="61" t="s">
        <v>8</v>
      </c>
      <c r="B1" s="62" t="s">
        <v>32</v>
      </c>
      <c r="C1" s="63"/>
      <c r="D1" s="62"/>
      <c r="E1" s="63"/>
      <c r="F1" s="62"/>
      <c r="G1" s="64"/>
      <c r="H1" s="65"/>
      <c r="I1" s="64"/>
      <c r="J1" s="65"/>
      <c r="K1" s="64"/>
      <c r="L1" s="66"/>
      <c r="N1" s="68"/>
      <c r="O1" s="68"/>
    </row>
    <row r="3" spans="1:15" ht="15.75">
      <c r="A3" s="70" t="s">
        <v>122</v>
      </c>
      <c r="B3" s="65"/>
      <c r="C3" s="65"/>
      <c r="D3" s="70"/>
      <c r="E3" s="71"/>
      <c r="F3" s="72"/>
      <c r="G3" s="66"/>
      <c r="H3" s="66"/>
      <c r="I3" s="66"/>
      <c r="J3" s="66"/>
      <c r="K3" s="66"/>
      <c r="L3" s="66"/>
      <c r="M3" s="66"/>
      <c r="N3" s="66"/>
      <c r="O3" s="66"/>
    </row>
    <row r="4" ht="13.5" thickBot="1"/>
    <row r="5" spans="1:15" s="83" customFormat="1" ht="26.25" customHeight="1" thickBot="1">
      <c r="A5" s="843" t="s">
        <v>121</v>
      </c>
      <c r="B5" s="846" t="s">
        <v>50</v>
      </c>
      <c r="C5" s="847"/>
      <c r="D5" s="847"/>
      <c r="E5" s="847"/>
      <c r="F5" s="848" t="s">
        <v>51</v>
      </c>
      <c r="G5" s="849"/>
      <c r="H5" s="849"/>
      <c r="I5" s="850"/>
      <c r="J5" s="392" t="s">
        <v>219</v>
      </c>
      <c r="K5" s="391"/>
      <c r="L5" s="391"/>
      <c r="M5" s="391"/>
      <c r="N5" s="378"/>
      <c r="O5" s="379"/>
    </row>
    <row r="6" spans="1:15" s="83" customFormat="1" ht="13.5" thickBot="1">
      <c r="A6" s="844"/>
      <c r="B6" s="74" t="s">
        <v>22</v>
      </c>
      <c r="C6" s="75" t="s">
        <v>23</v>
      </c>
      <c r="D6" s="76" t="s">
        <v>220</v>
      </c>
      <c r="E6" s="393" t="s">
        <v>9</v>
      </c>
      <c r="F6" s="609" t="s">
        <v>22</v>
      </c>
      <c r="G6" s="610" t="s">
        <v>23</v>
      </c>
      <c r="H6" s="75" t="s">
        <v>220</v>
      </c>
      <c r="I6" s="611" t="s">
        <v>9</v>
      </c>
      <c r="J6" s="394" t="s">
        <v>9</v>
      </c>
      <c r="K6" s="380"/>
      <c r="L6" s="381"/>
      <c r="M6" s="382"/>
      <c r="N6" s="89"/>
      <c r="O6" s="81"/>
    </row>
    <row r="7" spans="1:17" s="83" customFormat="1" ht="12.75">
      <c r="A7" s="77" t="s">
        <v>123</v>
      </c>
      <c r="B7" s="258"/>
      <c r="C7" s="212">
        <v>57300</v>
      </c>
      <c r="D7" s="395"/>
      <c r="E7" s="396">
        <f>B7+C7+D7</f>
        <v>57300</v>
      </c>
      <c r="F7" s="225">
        <v>3209</v>
      </c>
      <c r="G7" s="258">
        <v>31948</v>
      </c>
      <c r="H7" s="623"/>
      <c r="I7" s="612">
        <f>F7+G7+H7</f>
        <v>35157</v>
      </c>
      <c r="J7" s="397">
        <f aca="true" t="shared" si="0" ref="J7:J16">(E7+I7)</f>
        <v>92457</v>
      </c>
      <c r="K7" s="384"/>
      <c r="L7" s="383"/>
      <c r="M7" s="384"/>
      <c r="N7" s="385"/>
      <c r="O7" s="384"/>
      <c r="Q7" s="386"/>
    </row>
    <row r="8" spans="1:17" s="83" customFormat="1" ht="12.75">
      <c r="A8" s="77" t="s">
        <v>156</v>
      </c>
      <c r="B8" s="251">
        <v>1982</v>
      </c>
      <c r="C8" s="212"/>
      <c r="D8" s="398">
        <v>403861</v>
      </c>
      <c r="E8" s="396">
        <f aca="true" t="shared" si="1" ref="E8:E16">B8+C8+D8</f>
        <v>405843</v>
      </c>
      <c r="F8" s="223">
        <v>16495</v>
      </c>
      <c r="G8" s="251">
        <v>103328</v>
      </c>
      <c r="H8" s="623"/>
      <c r="I8" s="613">
        <f aca="true" t="shared" si="2" ref="I8:I16">F8+G8+H8</f>
        <v>119823</v>
      </c>
      <c r="J8" s="397">
        <f t="shared" si="0"/>
        <v>525666</v>
      </c>
      <c r="K8" s="384"/>
      <c r="L8" s="383"/>
      <c r="M8" s="384"/>
      <c r="N8" s="385"/>
      <c r="O8" s="384"/>
      <c r="Q8" s="386"/>
    </row>
    <row r="9" spans="1:17" s="80" customFormat="1" ht="12.75">
      <c r="A9" s="77" t="s">
        <v>163</v>
      </c>
      <c r="B9" s="211">
        <v>38998</v>
      </c>
      <c r="C9" s="212">
        <v>54147</v>
      </c>
      <c r="D9" s="398">
        <v>44741</v>
      </c>
      <c r="E9" s="396">
        <f t="shared" si="1"/>
        <v>137886</v>
      </c>
      <c r="F9" s="223">
        <v>27668</v>
      </c>
      <c r="G9" s="211">
        <v>296307</v>
      </c>
      <c r="H9" s="473"/>
      <c r="I9" s="613">
        <f t="shared" si="2"/>
        <v>323975</v>
      </c>
      <c r="J9" s="397">
        <f t="shared" si="0"/>
        <v>461861</v>
      </c>
      <c r="K9" s="384"/>
      <c r="L9" s="383"/>
      <c r="M9" s="384"/>
      <c r="N9" s="385"/>
      <c r="O9" s="384"/>
      <c r="Q9" s="386"/>
    </row>
    <row r="10" spans="1:15" s="80" customFormat="1" ht="12.75">
      <c r="A10" s="77" t="s">
        <v>157</v>
      </c>
      <c r="B10" s="211">
        <v>92566</v>
      </c>
      <c r="C10" s="212">
        <v>44719</v>
      </c>
      <c r="D10" s="398">
        <v>170969</v>
      </c>
      <c r="E10" s="396">
        <f t="shared" si="1"/>
        <v>308254</v>
      </c>
      <c r="F10" s="223">
        <v>31937</v>
      </c>
      <c r="G10" s="211">
        <v>318632</v>
      </c>
      <c r="H10" s="473">
        <v>172353</v>
      </c>
      <c r="I10" s="613">
        <f t="shared" si="2"/>
        <v>522922</v>
      </c>
      <c r="J10" s="397">
        <f t="shared" si="0"/>
        <v>831176</v>
      </c>
      <c r="K10" s="384"/>
      <c r="L10" s="383"/>
      <c r="M10" s="384"/>
      <c r="N10" s="385"/>
      <c r="O10" s="384"/>
    </row>
    <row r="11" spans="1:15" s="80" customFormat="1" ht="12.75">
      <c r="A11" s="77" t="s">
        <v>155</v>
      </c>
      <c r="B11" s="211"/>
      <c r="C11" s="212"/>
      <c r="D11" s="398">
        <v>101988</v>
      </c>
      <c r="E11" s="396">
        <f t="shared" si="1"/>
        <v>101988</v>
      </c>
      <c r="F11" s="223">
        <v>5216</v>
      </c>
      <c r="G11" s="211">
        <v>32518.56</v>
      </c>
      <c r="H11" s="473"/>
      <c r="I11" s="613">
        <f t="shared" si="2"/>
        <v>37734.56</v>
      </c>
      <c r="J11" s="397">
        <f t="shared" si="0"/>
        <v>139722.56</v>
      </c>
      <c r="K11" s="384"/>
      <c r="L11" s="383"/>
      <c r="M11" s="384"/>
      <c r="N11" s="385"/>
      <c r="O11" s="384"/>
    </row>
    <row r="12" spans="1:15" s="80" customFormat="1" ht="12.75">
      <c r="A12" s="77" t="s">
        <v>158</v>
      </c>
      <c r="B12" s="211">
        <v>1913</v>
      </c>
      <c r="C12" s="212">
        <v>49072</v>
      </c>
      <c r="D12" s="398">
        <v>403655</v>
      </c>
      <c r="E12" s="396">
        <f t="shared" si="1"/>
        <v>454640</v>
      </c>
      <c r="F12" s="223">
        <v>102963</v>
      </c>
      <c r="G12" s="211">
        <v>2760191</v>
      </c>
      <c r="H12" s="473"/>
      <c r="I12" s="613">
        <f t="shared" si="2"/>
        <v>2863154</v>
      </c>
      <c r="J12" s="397">
        <f t="shared" si="0"/>
        <v>3317794</v>
      </c>
      <c r="K12" s="384"/>
      <c r="L12" s="383"/>
      <c r="M12" s="384"/>
      <c r="N12" s="385"/>
      <c r="O12" s="384"/>
    </row>
    <row r="13" spans="1:15" s="80" customFormat="1" ht="12.75">
      <c r="A13" s="77" t="s">
        <v>113</v>
      </c>
      <c r="B13" s="211"/>
      <c r="C13" s="212"/>
      <c r="D13" s="398">
        <v>0</v>
      </c>
      <c r="E13" s="396">
        <f t="shared" si="1"/>
        <v>0</v>
      </c>
      <c r="F13" s="223">
        <v>32625</v>
      </c>
      <c r="G13" s="211">
        <v>48660</v>
      </c>
      <c r="H13" s="473">
        <v>1716</v>
      </c>
      <c r="I13" s="613">
        <f t="shared" si="2"/>
        <v>83001</v>
      </c>
      <c r="J13" s="397">
        <f t="shared" si="0"/>
        <v>83001</v>
      </c>
      <c r="K13" s="384"/>
      <c r="L13" s="383"/>
      <c r="M13" s="384"/>
      <c r="N13" s="385"/>
      <c r="O13" s="384"/>
    </row>
    <row r="14" spans="1:15" s="80" customFormat="1" ht="12.75">
      <c r="A14" s="77" t="s">
        <v>160</v>
      </c>
      <c r="B14" s="211">
        <v>193817</v>
      </c>
      <c r="C14" s="212">
        <v>72874</v>
      </c>
      <c r="D14" s="398">
        <v>99427</v>
      </c>
      <c r="E14" s="396">
        <f t="shared" si="1"/>
        <v>366118</v>
      </c>
      <c r="F14" s="223">
        <v>82505</v>
      </c>
      <c r="G14" s="211">
        <v>24168</v>
      </c>
      <c r="H14" s="473"/>
      <c r="I14" s="613">
        <f t="shared" si="2"/>
        <v>106673</v>
      </c>
      <c r="J14" s="397">
        <f t="shared" si="0"/>
        <v>472791</v>
      </c>
      <c r="K14" s="384"/>
      <c r="L14" s="383"/>
      <c r="M14" s="384"/>
      <c r="N14" s="385"/>
      <c r="O14" s="384"/>
    </row>
    <row r="15" spans="1:15" s="80" customFormat="1" ht="12.75">
      <c r="A15" s="77" t="s">
        <v>161</v>
      </c>
      <c r="B15" s="211">
        <v>30234</v>
      </c>
      <c r="C15" s="212">
        <v>55059</v>
      </c>
      <c r="D15" s="398">
        <v>1488671</v>
      </c>
      <c r="E15" s="396">
        <f t="shared" si="1"/>
        <v>1573964</v>
      </c>
      <c r="F15" s="223">
        <v>36617</v>
      </c>
      <c r="G15" s="211">
        <v>308530</v>
      </c>
      <c r="H15" s="473">
        <v>70488.76</v>
      </c>
      <c r="I15" s="613">
        <f t="shared" si="2"/>
        <v>415635.76</v>
      </c>
      <c r="J15" s="397">
        <f t="shared" si="0"/>
        <v>1989599.76</v>
      </c>
      <c r="K15" s="384"/>
      <c r="L15" s="383"/>
      <c r="M15" s="384"/>
      <c r="N15" s="385"/>
      <c r="O15" s="384"/>
    </row>
    <row r="16" spans="1:15" s="80" customFormat="1" ht="13.5" thickBot="1">
      <c r="A16" s="78" t="s">
        <v>126</v>
      </c>
      <c r="B16" s="205">
        <v>415951</v>
      </c>
      <c r="C16" s="206">
        <v>153714</v>
      </c>
      <c r="D16" s="398">
        <v>0</v>
      </c>
      <c r="E16" s="396">
        <f t="shared" si="1"/>
        <v>569665</v>
      </c>
      <c r="F16" s="399">
        <v>31210</v>
      </c>
      <c r="G16" s="205">
        <v>0</v>
      </c>
      <c r="H16" s="474"/>
      <c r="I16" s="614">
        <f t="shared" si="2"/>
        <v>31210</v>
      </c>
      <c r="J16" s="397">
        <f t="shared" si="0"/>
        <v>600875</v>
      </c>
      <c r="K16" s="384"/>
      <c r="L16" s="383"/>
      <c r="M16" s="384"/>
      <c r="N16" s="385"/>
      <c r="O16" s="384"/>
    </row>
    <row r="17" spans="1:15" s="387" customFormat="1" ht="13.5" thickBot="1">
      <c r="A17" s="243" t="s">
        <v>9</v>
      </c>
      <c r="B17" s="400">
        <f aca="true" t="shared" si="3" ref="B17:H17">SUM(B7:B16)</f>
        <v>775461</v>
      </c>
      <c r="C17" s="401">
        <f t="shared" si="3"/>
        <v>486885</v>
      </c>
      <c r="D17" s="402">
        <f t="shared" si="3"/>
        <v>2713312</v>
      </c>
      <c r="E17" s="403">
        <f t="shared" si="3"/>
        <v>3975658</v>
      </c>
      <c r="F17" s="400">
        <f t="shared" si="3"/>
        <v>370445</v>
      </c>
      <c r="G17" s="166">
        <f t="shared" si="3"/>
        <v>3924282.56</v>
      </c>
      <c r="H17" s="169">
        <f t="shared" si="3"/>
        <v>244557.76</v>
      </c>
      <c r="I17" s="404">
        <f>SUM(I7:I16)</f>
        <v>4539285.32</v>
      </c>
      <c r="J17" s="404">
        <f>SUM(J7:J16)</f>
        <v>8514943.32</v>
      </c>
      <c r="K17" s="389"/>
      <c r="L17" s="301"/>
      <c r="M17" s="389"/>
      <c r="N17" s="388"/>
      <c r="O17" s="389"/>
    </row>
    <row r="18" spans="2:15" s="390" customFormat="1" ht="12.75">
      <c r="B18" s="80"/>
      <c r="C18" s="81"/>
      <c r="D18" s="80"/>
      <c r="E18" s="81"/>
      <c r="F18" s="80"/>
      <c r="G18" s="81"/>
      <c r="H18" s="80"/>
      <c r="I18" s="81"/>
      <c r="J18" s="80"/>
      <c r="K18" s="81"/>
      <c r="L18" s="80"/>
      <c r="M18" s="81"/>
      <c r="N18" s="83"/>
      <c r="O18" s="80"/>
    </row>
    <row r="19" spans="1:15" ht="12.75">
      <c r="A19" s="82" t="s">
        <v>207</v>
      </c>
      <c r="C19" s="80"/>
      <c r="D19" s="80"/>
      <c r="E19" s="80"/>
      <c r="F19" s="80"/>
      <c r="G19" s="80"/>
      <c r="I19" s="81"/>
      <c r="J19" s="680">
        <v>87943</v>
      </c>
      <c r="K19" s="86" t="s">
        <v>10</v>
      </c>
      <c r="L19" s="80"/>
      <c r="O19" s="80"/>
    </row>
    <row r="20" spans="1:15" ht="12.75">
      <c r="A20" s="845" t="s">
        <v>127</v>
      </c>
      <c r="B20" s="845"/>
      <c r="C20" s="845"/>
      <c r="D20" s="845"/>
      <c r="E20" s="845"/>
      <c r="F20" s="845"/>
      <c r="G20" s="845"/>
      <c r="H20" s="845"/>
      <c r="I20" s="845"/>
      <c r="J20" s="845"/>
      <c r="K20" s="845"/>
      <c r="L20" s="80"/>
      <c r="M20" s="81"/>
      <c r="N20" s="83"/>
      <c r="O20" s="80"/>
    </row>
    <row r="21" spans="1:13" s="73" customFormat="1" ht="12.75">
      <c r="A21" s="83"/>
      <c r="B21" s="80"/>
      <c r="C21" s="81"/>
      <c r="D21" s="80"/>
      <c r="E21" s="81"/>
      <c r="F21" s="80"/>
      <c r="G21" s="81"/>
      <c r="I21" s="84"/>
      <c r="K21" s="84"/>
      <c r="M21" s="84"/>
    </row>
    <row r="22" spans="1:13" s="88" customFormat="1" ht="15.75">
      <c r="A22" s="85" t="s">
        <v>55</v>
      </c>
      <c r="B22" s="86"/>
      <c r="C22" s="65"/>
      <c r="D22" s="86"/>
      <c r="E22" s="86"/>
      <c r="F22" s="86"/>
      <c r="G22" s="70" t="s">
        <v>86</v>
      </c>
      <c r="H22" s="87"/>
      <c r="J22" s="87"/>
      <c r="K22" s="87"/>
      <c r="M22" s="87"/>
    </row>
    <row r="23" spans="1:14" s="73" customFormat="1" ht="14.25" customHeight="1" thickBot="1">
      <c r="A23" s="83"/>
      <c r="B23" s="80"/>
      <c r="C23" s="81"/>
      <c r="D23" s="80"/>
      <c r="E23" s="81"/>
      <c r="F23" s="80"/>
      <c r="G23" s="81"/>
      <c r="H23" s="83"/>
      <c r="I23" s="89"/>
      <c r="K23" s="84"/>
      <c r="M23" s="84"/>
      <c r="N23" s="83"/>
    </row>
    <row r="24" spans="1:14" s="73" customFormat="1" ht="33" customHeight="1" thickBot="1">
      <c r="A24" s="90" t="s">
        <v>30</v>
      </c>
      <c r="B24" s="413" t="s">
        <v>29</v>
      </c>
      <c r="C24" s="414" t="s">
        <v>277</v>
      </c>
      <c r="D24" s="486" t="s">
        <v>278</v>
      </c>
      <c r="E24" s="410" t="s">
        <v>42</v>
      </c>
      <c r="F24" s="407"/>
      <c r="G24" s="284">
        <v>2011</v>
      </c>
      <c r="H24" s="295" t="s">
        <v>176</v>
      </c>
      <c r="I24" s="296" t="s">
        <v>177</v>
      </c>
      <c r="J24" s="302" t="s">
        <v>85</v>
      </c>
      <c r="K24" s="303" t="s">
        <v>9</v>
      </c>
      <c r="N24" s="300"/>
    </row>
    <row r="25" spans="1:14" s="68" customFormat="1" ht="13.5" thickBot="1">
      <c r="A25" s="411"/>
      <c r="B25" s="415" t="s">
        <v>10</v>
      </c>
      <c r="C25" s="485" t="s">
        <v>10</v>
      </c>
      <c r="D25" s="487" t="s">
        <v>10</v>
      </c>
      <c r="E25" s="488" t="s">
        <v>10</v>
      </c>
      <c r="F25" s="405"/>
      <c r="G25" s="298" t="s">
        <v>1</v>
      </c>
      <c r="H25" s="250">
        <v>29999</v>
      </c>
      <c r="I25" s="341"/>
      <c r="J25" s="648"/>
      <c r="K25" s="649">
        <f>H25+I25+J25</f>
        <v>29999</v>
      </c>
      <c r="N25" s="297"/>
    </row>
    <row r="26" spans="1:14" s="68" customFormat="1" ht="12.75">
      <c r="A26" s="287" t="s">
        <v>47</v>
      </c>
      <c r="B26" s="231">
        <v>30643</v>
      </c>
      <c r="C26" s="341"/>
      <c r="D26" s="717"/>
      <c r="E26" s="397">
        <f>B26+D26</f>
        <v>30643</v>
      </c>
      <c r="F26" s="224"/>
      <c r="G26" s="298" t="s">
        <v>6</v>
      </c>
      <c r="H26" s="250">
        <v>71586</v>
      </c>
      <c r="I26" s="341"/>
      <c r="J26" s="210"/>
      <c r="K26" s="649">
        <f>H26+I26+J26</f>
        <v>71586</v>
      </c>
      <c r="N26" s="297"/>
    </row>
    <row r="27" spans="1:14" ht="12.75">
      <c r="A27" s="287" t="s">
        <v>156</v>
      </c>
      <c r="B27" s="233"/>
      <c r="C27" s="211"/>
      <c r="D27" s="473"/>
      <c r="E27" s="397">
        <f aca="true" t="shared" si="4" ref="E27:E35">B27+D27</f>
        <v>0</v>
      </c>
      <c r="F27" s="224"/>
      <c r="G27" s="77" t="s">
        <v>2</v>
      </c>
      <c r="H27" s="251">
        <v>20898</v>
      </c>
      <c r="I27" s="341">
        <v>10680</v>
      </c>
      <c r="J27" s="212">
        <v>23226</v>
      </c>
      <c r="K27" s="649">
        <f aca="true" t="shared" si="5" ref="K27:K32">H27+I27+J27</f>
        <v>54804</v>
      </c>
      <c r="N27" s="80"/>
    </row>
    <row r="28" spans="1:14" ht="12.75">
      <c r="A28" s="285" t="s">
        <v>163</v>
      </c>
      <c r="B28" s="233"/>
      <c r="C28" s="211"/>
      <c r="D28" s="473"/>
      <c r="E28" s="397">
        <f t="shared" si="4"/>
        <v>0</v>
      </c>
      <c r="F28" s="224"/>
      <c r="G28" s="299" t="s">
        <v>162</v>
      </c>
      <c r="H28" s="251">
        <v>98311</v>
      </c>
      <c r="I28" s="341"/>
      <c r="J28" s="473"/>
      <c r="K28" s="649">
        <f t="shared" si="5"/>
        <v>98311</v>
      </c>
      <c r="N28" s="297"/>
    </row>
    <row r="29" spans="1:14" ht="12.75">
      <c r="A29" s="285" t="s">
        <v>157</v>
      </c>
      <c r="B29" s="233">
        <v>8016</v>
      </c>
      <c r="C29" s="211"/>
      <c r="D29" s="473"/>
      <c r="E29" s="397">
        <f t="shared" si="4"/>
        <v>8016</v>
      </c>
      <c r="F29" s="224"/>
      <c r="G29" s="77" t="s">
        <v>20</v>
      </c>
      <c r="H29" s="251">
        <v>977887</v>
      </c>
      <c r="I29" s="341">
        <v>373780</v>
      </c>
      <c r="J29" s="212">
        <v>761910</v>
      </c>
      <c r="K29" s="649">
        <f t="shared" si="5"/>
        <v>2113577</v>
      </c>
      <c r="N29" s="297"/>
    </row>
    <row r="30" spans="1:14" ht="12.75">
      <c r="A30" s="91" t="s">
        <v>155</v>
      </c>
      <c r="B30" s="285"/>
      <c r="C30" s="484"/>
      <c r="D30" s="473"/>
      <c r="E30" s="397">
        <f t="shared" si="4"/>
        <v>0</v>
      </c>
      <c r="F30" s="224"/>
      <c r="G30" s="77" t="s">
        <v>7</v>
      </c>
      <c r="H30" s="251">
        <v>58570</v>
      </c>
      <c r="I30" s="341"/>
      <c r="J30" s="212">
        <v>27479</v>
      </c>
      <c r="K30" s="649">
        <f t="shared" si="5"/>
        <v>86049</v>
      </c>
      <c r="N30" s="297"/>
    </row>
    <row r="31" spans="1:14" ht="12.75">
      <c r="A31" s="285" t="s">
        <v>158</v>
      </c>
      <c r="B31" s="231"/>
      <c r="C31" s="341"/>
      <c r="D31" s="473">
        <v>636725</v>
      </c>
      <c r="E31" s="397">
        <f t="shared" si="4"/>
        <v>636725</v>
      </c>
      <c r="F31" s="224"/>
      <c r="G31" s="77" t="s">
        <v>4</v>
      </c>
      <c r="H31" s="251">
        <v>296387</v>
      </c>
      <c r="I31" s="341">
        <v>158967</v>
      </c>
      <c r="J31" s="212">
        <v>778587</v>
      </c>
      <c r="K31" s="649">
        <f t="shared" si="5"/>
        <v>1233941</v>
      </c>
      <c r="N31" s="297"/>
    </row>
    <row r="32" spans="1:14" ht="13.5" thickBot="1">
      <c r="A32" s="285" t="s">
        <v>28</v>
      </c>
      <c r="B32" s="233"/>
      <c r="C32" s="211"/>
      <c r="D32" s="473"/>
      <c r="E32" s="397">
        <f t="shared" si="4"/>
        <v>0</v>
      </c>
      <c r="F32" s="224"/>
      <c r="G32" s="78" t="s">
        <v>5</v>
      </c>
      <c r="H32" s="650"/>
      <c r="I32" s="341"/>
      <c r="J32" s="651">
        <v>32192</v>
      </c>
      <c r="K32" s="649">
        <f t="shared" si="5"/>
        <v>32192</v>
      </c>
      <c r="N32" s="301"/>
    </row>
    <row r="33" spans="1:14" ht="13.5" thickBot="1">
      <c r="A33" s="285" t="s">
        <v>160</v>
      </c>
      <c r="B33" s="233">
        <v>1954</v>
      </c>
      <c r="C33" s="211"/>
      <c r="D33" s="473"/>
      <c r="E33" s="397">
        <f t="shared" si="4"/>
        <v>1954</v>
      </c>
      <c r="F33" s="224"/>
      <c r="G33" s="489" t="s">
        <v>9</v>
      </c>
      <c r="H33" s="652">
        <f>SUM(H25:H32)</f>
        <v>1553638</v>
      </c>
      <c r="I33" s="652">
        <f>SUM(I25:I32)</f>
        <v>543427</v>
      </c>
      <c r="J33" s="652">
        <f>SUM(J25:J32)</f>
        <v>1623394</v>
      </c>
      <c r="K33" s="227">
        <f>SUM(K25:K32)</f>
        <v>3720459</v>
      </c>
      <c r="N33" s="80"/>
    </row>
    <row r="34" spans="1:8" ht="12.75">
      <c r="A34" s="285" t="s">
        <v>161</v>
      </c>
      <c r="B34" s="233"/>
      <c r="C34" s="211"/>
      <c r="D34" s="473"/>
      <c r="E34" s="397">
        <f t="shared" si="4"/>
        <v>0</v>
      </c>
      <c r="F34" s="224"/>
      <c r="G34" s="384"/>
      <c r="H34" s="80"/>
    </row>
    <row r="35" spans="1:18" ht="13.5" thickBot="1">
      <c r="A35" s="91" t="s">
        <v>5</v>
      </c>
      <c r="B35" s="234">
        <v>16310</v>
      </c>
      <c r="C35" s="205"/>
      <c r="D35" s="474">
        <v>4797132</v>
      </c>
      <c r="E35" s="397">
        <f t="shared" si="4"/>
        <v>4813442</v>
      </c>
      <c r="F35" s="224"/>
      <c r="G35" s="384"/>
      <c r="H35" s="286"/>
      <c r="R35" s="94"/>
    </row>
    <row r="36" spans="1:8" s="79" customFormat="1" ht="13.5" thickBot="1">
      <c r="A36" s="92" t="s">
        <v>9</v>
      </c>
      <c r="B36" s="412">
        <f>SUM(B26:B35)</f>
        <v>56923</v>
      </c>
      <c r="C36" s="166">
        <f>SUM(C26:C35)</f>
        <v>0</v>
      </c>
      <c r="D36" s="166">
        <f>SUM(D26:D35)</f>
        <v>5433857</v>
      </c>
      <c r="E36" s="227">
        <f>SUM(E26:E35)</f>
        <v>5490780</v>
      </c>
      <c r="F36" s="371"/>
      <c r="G36" s="408"/>
      <c r="H36" s="406"/>
    </row>
    <row r="37" spans="1:15" ht="12.75">
      <c r="A37" s="409"/>
      <c r="B37" s="94"/>
      <c r="C37" s="94"/>
      <c r="D37" s="94"/>
      <c r="E37" s="94"/>
      <c r="F37" s="94"/>
      <c r="G37" s="94"/>
      <c r="H37" s="94"/>
      <c r="I37" s="94"/>
      <c r="L37" s="94"/>
      <c r="M37" s="94"/>
      <c r="N37" s="94"/>
      <c r="O37" s="94"/>
    </row>
    <row r="38" spans="1:21" s="93" customFormat="1" ht="17.25" customHeight="1">
      <c r="A38" s="94"/>
      <c r="B38" s="94"/>
      <c r="C38" s="94"/>
      <c r="D38" s="94"/>
      <c r="E38" s="94"/>
      <c r="F38" s="94"/>
      <c r="G38" s="94"/>
      <c r="H38" s="94"/>
      <c r="I38" s="94"/>
      <c r="U38" s="69"/>
    </row>
  </sheetData>
  <sheetProtection selectLockedCells="1"/>
  <mergeCells count="4">
    <mergeCell ref="A5:A6"/>
    <mergeCell ref="A20:K20"/>
    <mergeCell ref="B5:E5"/>
    <mergeCell ref="F5:I5"/>
  </mergeCells>
  <printOptions horizontalCentered="1"/>
  <pageMargins left="0" right="0" top="0.7874015748031497" bottom="0.3937007874015748" header="0.31496062992125984" footer="0.11811023622047245"/>
  <pageSetup horizontalDpi="300" verticalDpi="300" orientation="landscape" paperSize="9" r:id="rId1"/>
  <headerFooter alignWithMargins="0">
    <oddFooter>&amp;L&amp;8&amp;D&amp;R&amp;8TAB_11.XLS&amp;10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zoomScaleSheetLayoutView="50" zoomScalePageLayoutView="0" workbookViewId="0" topLeftCell="A3">
      <selection activeCell="M38" sqref="M38"/>
    </sheetView>
  </sheetViews>
  <sheetFormatPr defaultColWidth="8.875" defaultRowHeight="12.75"/>
  <cols>
    <col min="1" max="1" width="12.375" style="345" customWidth="1"/>
    <col min="2" max="2" width="12.75390625" style="323" customWidth="1"/>
    <col min="3" max="6" width="12.75390625" style="283" customWidth="1"/>
    <col min="7" max="7" width="15.00390625" style="323" customWidth="1"/>
    <col min="8" max="8" width="12.00390625" style="323" customWidth="1"/>
    <col min="9" max="9" width="12.125" style="362" customWidth="1"/>
    <col min="10" max="10" width="12.375" style="323" customWidth="1"/>
    <col min="11" max="11" width="12.25390625" style="323" customWidth="1"/>
    <col min="12" max="12" width="10.625" style="323" customWidth="1"/>
    <col min="13" max="13" width="9.75390625" style="323" customWidth="1"/>
    <col min="14" max="14" width="13.125" style="323" customWidth="1"/>
    <col min="15" max="15" width="11.375" style="323" hidden="1" customWidth="1"/>
    <col min="16" max="16" width="13.00390625" style="323" customWidth="1"/>
    <col min="17" max="17" width="8.875" style="323" customWidth="1"/>
    <col min="18" max="18" width="17.00390625" style="323" customWidth="1"/>
    <col min="19" max="16384" width="8.875" style="323" customWidth="1"/>
  </cols>
  <sheetData>
    <row r="1" spans="1:3" ht="18">
      <c r="A1" s="95" t="s">
        <v>11</v>
      </c>
      <c r="B1" s="96" t="s">
        <v>12</v>
      </c>
      <c r="C1" s="96"/>
    </row>
    <row r="2" spans="1:3" ht="18">
      <c r="A2" s="95"/>
      <c r="B2" s="96"/>
      <c r="C2" s="96"/>
    </row>
    <row r="3" spans="1:8" ht="16.5" thickBot="1">
      <c r="A3" s="198" t="s">
        <v>114</v>
      </c>
      <c r="B3" s="198"/>
      <c r="C3" s="198"/>
      <c r="D3" s="198"/>
      <c r="E3" s="804"/>
      <c r="F3" s="804"/>
      <c r="H3" s="324"/>
    </row>
    <row r="4" spans="1:7" ht="27.75" customHeight="1" thickBot="1">
      <c r="A4" s="799" t="s">
        <v>208</v>
      </c>
      <c r="B4" s="800"/>
      <c r="C4" s="800"/>
      <c r="D4" s="800"/>
      <c r="E4" s="800"/>
      <c r="F4" s="800"/>
      <c r="G4" s="801"/>
    </row>
    <row r="5" spans="1:7" ht="12.75" customHeight="1">
      <c r="A5" s="796" t="s">
        <v>33</v>
      </c>
      <c r="B5" s="797" t="s">
        <v>315</v>
      </c>
      <c r="C5" s="797" t="s">
        <v>178</v>
      </c>
      <c r="D5" s="789" t="s">
        <v>48</v>
      </c>
      <c r="E5" s="790"/>
      <c r="F5" s="805" t="s">
        <v>24</v>
      </c>
      <c r="G5" s="798" t="s">
        <v>9</v>
      </c>
    </row>
    <row r="6" spans="1:13" ht="16.5" thickBot="1">
      <c r="A6" s="822"/>
      <c r="B6" s="817"/>
      <c r="C6" s="817"/>
      <c r="D6" s="199" t="s">
        <v>179</v>
      </c>
      <c r="E6" s="199" t="s">
        <v>52</v>
      </c>
      <c r="F6" s="824"/>
      <c r="G6" s="810"/>
      <c r="I6" s="576" t="s">
        <v>304</v>
      </c>
      <c r="J6" s="576"/>
      <c r="K6" s="576"/>
      <c r="L6" s="576"/>
      <c r="M6" s="325"/>
    </row>
    <row r="7" spans="1:13" ht="13.5" customHeight="1">
      <c r="A7" s="718" t="s">
        <v>47</v>
      </c>
      <c r="B7" s="304">
        <v>11822</v>
      </c>
      <c r="C7" s="247"/>
      <c r="D7" s="249">
        <v>9</v>
      </c>
      <c r="E7" s="200">
        <v>547</v>
      </c>
      <c r="F7" s="245">
        <v>977</v>
      </c>
      <c r="G7" s="201">
        <f>SUM(B7+D7+E7-F7)</f>
        <v>11401</v>
      </c>
      <c r="I7" s="667"/>
      <c r="J7" s="825" t="s">
        <v>311</v>
      </c>
      <c r="K7" s="823" t="s">
        <v>312</v>
      </c>
      <c r="L7" s="827" t="s">
        <v>313</v>
      </c>
      <c r="M7" s="325"/>
    </row>
    <row r="8" spans="1:12" s="325" customFormat="1" ht="13.5" customHeight="1" thickBot="1">
      <c r="A8" s="719" t="s">
        <v>9</v>
      </c>
      <c r="B8" s="307">
        <f>B7</f>
        <v>11822</v>
      </c>
      <c r="C8" s="647">
        <f>C7</f>
        <v>0</v>
      </c>
      <c r="D8" s="215">
        <f>D7</f>
        <v>9</v>
      </c>
      <c r="E8" s="252">
        <f>E7</f>
        <v>547</v>
      </c>
      <c r="F8" s="316">
        <f>F7</f>
        <v>977</v>
      </c>
      <c r="G8" s="670">
        <f>SUM(G7)</f>
        <v>11401</v>
      </c>
      <c r="I8" s="668"/>
      <c r="J8" s="817"/>
      <c r="K8" s="824"/>
      <c r="L8" s="822"/>
    </row>
    <row r="9" spans="1:13" ht="13.5" customHeight="1">
      <c r="A9" s="720" t="s">
        <v>1</v>
      </c>
      <c r="B9" s="315">
        <v>11637</v>
      </c>
      <c r="C9" s="200">
        <v>271</v>
      </c>
      <c r="D9" s="250"/>
      <c r="E9" s="217"/>
      <c r="F9" s="232"/>
      <c r="G9" s="204">
        <f>B9+D9+E9-F9</f>
        <v>11637</v>
      </c>
      <c r="I9" s="657" t="s">
        <v>155</v>
      </c>
      <c r="J9" s="655">
        <v>1033</v>
      </c>
      <c r="K9" s="661">
        <v>33</v>
      </c>
      <c r="L9" s="664">
        <f>J9-K9</f>
        <v>1000</v>
      </c>
      <c r="M9" s="271"/>
    </row>
    <row r="10" spans="1:13" ht="13.5" customHeight="1">
      <c r="A10" s="721" t="s">
        <v>156</v>
      </c>
      <c r="B10" s="305">
        <v>22772</v>
      </c>
      <c r="C10" s="205"/>
      <c r="D10" s="254">
        <v>8</v>
      </c>
      <c r="E10" s="205">
        <v>1356</v>
      </c>
      <c r="F10" s="248"/>
      <c r="G10" s="207">
        <f>B10+D10+E10-F10</f>
        <v>24136</v>
      </c>
      <c r="I10" s="658" t="s">
        <v>158</v>
      </c>
      <c r="J10" s="656">
        <v>59793</v>
      </c>
      <c r="K10" s="662">
        <v>473</v>
      </c>
      <c r="L10" s="291">
        <f>J10-K10</f>
        <v>59320</v>
      </c>
      <c r="M10" s="271"/>
    </row>
    <row r="11" spans="1:13" ht="13.5" customHeight="1" thickBot="1">
      <c r="A11" s="719" t="s">
        <v>9</v>
      </c>
      <c r="B11" s="314">
        <f aca="true" t="shared" si="0" ref="B11:G11">SUM(B9:B10)</f>
        <v>34409</v>
      </c>
      <c r="C11" s="647">
        <f t="shared" si="0"/>
        <v>271</v>
      </c>
      <c r="D11" s="259">
        <f t="shared" si="0"/>
        <v>8</v>
      </c>
      <c r="E11" s="208">
        <f t="shared" si="0"/>
        <v>1356</v>
      </c>
      <c r="F11" s="317">
        <f t="shared" si="0"/>
        <v>0</v>
      </c>
      <c r="G11" s="209">
        <f t="shared" si="0"/>
        <v>35773</v>
      </c>
      <c r="I11" s="659" t="s">
        <v>161</v>
      </c>
      <c r="J11" s="246">
        <v>49255</v>
      </c>
      <c r="K11" s="663">
        <v>37</v>
      </c>
      <c r="L11" s="203">
        <f>J11-K11</f>
        <v>49218</v>
      </c>
      <c r="M11" s="271"/>
    </row>
    <row r="12" spans="1:13" s="325" customFormat="1" ht="13.5" customHeight="1" thickBot="1">
      <c r="A12" s="722" t="s">
        <v>6</v>
      </c>
      <c r="B12" s="304">
        <v>5101</v>
      </c>
      <c r="C12" s="200"/>
      <c r="D12" s="249"/>
      <c r="E12" s="200"/>
      <c r="F12" s="245"/>
      <c r="G12" s="201">
        <f>B12+D12+E12-F12</f>
        <v>5101</v>
      </c>
      <c r="H12" s="350"/>
      <c r="I12" s="660" t="s">
        <v>9</v>
      </c>
      <c r="J12" s="665">
        <f>SUM(J9:J11)</f>
        <v>110081</v>
      </c>
      <c r="K12" s="666">
        <f>SUM(K9:K11)</f>
        <v>543</v>
      </c>
      <c r="L12" s="654">
        <f>SUM(L9:L11)</f>
        <v>109538</v>
      </c>
      <c r="M12" s="271"/>
    </row>
    <row r="13" spans="1:20" ht="13.5" customHeight="1" thickBot="1">
      <c r="A13" s="723" t="s">
        <v>9</v>
      </c>
      <c r="B13" s="307">
        <f>SUM(B12:B12)</f>
        <v>5101</v>
      </c>
      <c r="C13" s="647"/>
      <c r="D13" s="215">
        <f>SUM(D12:D12)</f>
        <v>0</v>
      </c>
      <c r="E13" s="252"/>
      <c r="F13" s="316">
        <f>SUM(F12:F12)</f>
        <v>0</v>
      </c>
      <c r="G13" s="670">
        <f>G12</f>
        <v>5101</v>
      </c>
      <c r="I13" s="325"/>
      <c r="J13" s="325"/>
      <c r="K13" s="325"/>
      <c r="L13" s="325"/>
      <c r="M13" s="271"/>
      <c r="N13" s="325"/>
      <c r="O13" s="821"/>
      <c r="P13" s="821"/>
      <c r="Q13" s="821"/>
      <c r="R13" s="213"/>
      <c r="S13" s="214"/>
      <c r="T13" s="214"/>
    </row>
    <row r="14" spans="1:15" s="325" customFormat="1" ht="13.5" customHeight="1">
      <c r="A14" s="724" t="s">
        <v>2</v>
      </c>
      <c r="B14" s="327">
        <v>0</v>
      </c>
      <c r="C14" s="341"/>
      <c r="D14" s="328"/>
      <c r="E14" s="329"/>
      <c r="F14" s="328"/>
      <c r="G14" s="204">
        <f>(B14+D14+E14-F14)</f>
        <v>0</v>
      </c>
      <c r="O14" s="330"/>
    </row>
    <row r="15" spans="1:15" s="325" customFormat="1" ht="13.5" customHeight="1" thickBot="1">
      <c r="A15" s="725" t="s">
        <v>157</v>
      </c>
      <c r="B15" s="309">
        <v>19772</v>
      </c>
      <c r="C15" s="211"/>
      <c r="D15" s="331">
        <v>340</v>
      </c>
      <c r="E15" s="332">
        <v>443</v>
      </c>
      <c r="F15" s="331">
        <v>517</v>
      </c>
      <c r="G15" s="207">
        <f>(B15+D15+E15-F15)</f>
        <v>20038</v>
      </c>
      <c r="H15" s="350"/>
      <c r="I15" s="576" t="s">
        <v>305</v>
      </c>
      <c r="J15" s="576"/>
      <c r="K15" s="576"/>
      <c r="L15" s="576"/>
      <c r="M15" s="323"/>
      <c r="N15" s="271"/>
      <c r="O15" s="330"/>
    </row>
    <row r="16" spans="1:15" s="325" customFormat="1" ht="13.5" customHeight="1" thickBot="1">
      <c r="A16" s="726" t="s">
        <v>9</v>
      </c>
      <c r="B16" s="310">
        <f>SUM(B14:B15)</f>
        <v>19772</v>
      </c>
      <c r="C16" s="205">
        <f>C14+C15</f>
        <v>0</v>
      </c>
      <c r="D16" s="246">
        <f>SUM(D14:D15)</f>
        <v>340</v>
      </c>
      <c r="E16" s="202">
        <f>SUM(E14:E15)</f>
        <v>443</v>
      </c>
      <c r="F16" s="246">
        <f>SUM(F14:F15)</f>
        <v>517</v>
      </c>
      <c r="G16" s="209">
        <f>SUM(G14:G15)</f>
        <v>20038</v>
      </c>
      <c r="H16" s="653"/>
      <c r="I16" s="828"/>
      <c r="J16" s="825" t="s">
        <v>314</v>
      </c>
      <c r="K16" s="819" t="s">
        <v>48</v>
      </c>
      <c r="L16" s="823" t="s">
        <v>24</v>
      </c>
      <c r="M16" s="809" t="s">
        <v>9</v>
      </c>
      <c r="N16" s="271"/>
      <c r="O16" s="330"/>
    </row>
    <row r="17" spans="1:15" s="325" customFormat="1" ht="13.5" customHeight="1" thickBot="1">
      <c r="A17" s="727" t="s">
        <v>155</v>
      </c>
      <c r="B17" s="318">
        <v>1736</v>
      </c>
      <c r="C17" s="200">
        <v>8</v>
      </c>
      <c r="D17" s="289">
        <v>7</v>
      </c>
      <c r="E17" s="288">
        <v>259</v>
      </c>
      <c r="F17" s="319"/>
      <c r="G17" s="671">
        <f>B17+D17+E17-F17</f>
        <v>2002</v>
      </c>
      <c r="H17" s="653"/>
      <c r="I17" s="826"/>
      <c r="J17" s="817"/>
      <c r="K17" s="820"/>
      <c r="L17" s="824"/>
      <c r="M17" s="810"/>
      <c r="N17" s="271"/>
      <c r="O17" s="330"/>
    </row>
    <row r="18" spans="1:15" s="325" customFormat="1" ht="13.5" customHeight="1" thickBot="1">
      <c r="A18" s="726" t="s">
        <v>9</v>
      </c>
      <c r="B18" s="307">
        <f aca="true" t="shared" si="1" ref="B18:G18">B17</f>
        <v>1736</v>
      </c>
      <c r="C18" s="252">
        <f t="shared" si="1"/>
        <v>8</v>
      </c>
      <c r="D18" s="252">
        <f t="shared" si="1"/>
        <v>7</v>
      </c>
      <c r="E18" s="252">
        <f t="shared" si="1"/>
        <v>259</v>
      </c>
      <c r="F18" s="669">
        <f t="shared" si="1"/>
        <v>0</v>
      </c>
      <c r="G18" s="670">
        <f t="shared" si="1"/>
        <v>2002</v>
      </c>
      <c r="I18" s="683" t="s">
        <v>2</v>
      </c>
      <c r="J18" s="688">
        <v>1564</v>
      </c>
      <c r="K18" s="689">
        <v>13</v>
      </c>
      <c r="L18" s="690"/>
      <c r="M18" s="691">
        <f>J18+K18-L18</f>
        <v>1577</v>
      </c>
      <c r="N18" s="271"/>
      <c r="O18" s="330"/>
    </row>
    <row r="19" spans="1:15" s="325" customFormat="1" ht="13.5" customHeight="1">
      <c r="A19" s="727" t="s">
        <v>20</v>
      </c>
      <c r="B19" s="308">
        <v>396</v>
      </c>
      <c r="C19" s="341">
        <v>269</v>
      </c>
      <c r="D19" s="328"/>
      <c r="E19" s="329"/>
      <c r="F19" s="333"/>
      <c r="G19" s="672">
        <f>SUM(B19+D19+E19-F19)</f>
        <v>396</v>
      </c>
      <c r="I19" s="600" t="s">
        <v>299</v>
      </c>
      <c r="J19" s="335">
        <v>491</v>
      </c>
      <c r="K19" s="336"/>
      <c r="L19" s="662"/>
      <c r="M19" s="692">
        <f>J19-K19-L19</f>
        <v>491</v>
      </c>
      <c r="N19" s="271"/>
      <c r="O19" s="330"/>
    </row>
    <row r="20" spans="1:15" s="325" customFormat="1" ht="13.5" customHeight="1" thickBot="1">
      <c r="A20" s="728" t="s">
        <v>158</v>
      </c>
      <c r="B20" s="311">
        <v>30108</v>
      </c>
      <c r="C20" s="211"/>
      <c r="D20" s="335">
        <v>45</v>
      </c>
      <c r="E20" s="336">
        <v>943</v>
      </c>
      <c r="F20" s="337">
        <v>183</v>
      </c>
      <c r="G20" s="207">
        <f>SUM(B20+D20+E20-F20)</f>
        <v>30913</v>
      </c>
      <c r="H20" s="350"/>
      <c r="I20" s="578" t="s">
        <v>9</v>
      </c>
      <c r="J20" s="331">
        <f>SUM(J18:J19)</f>
        <v>2055</v>
      </c>
      <c r="K20" s="332">
        <f>SUM(K18:K19)</f>
        <v>13</v>
      </c>
      <c r="L20" s="663">
        <f>SUM(L18:L19)</f>
        <v>0</v>
      </c>
      <c r="M20" s="693">
        <f>SUM(M18:M19)</f>
        <v>2068</v>
      </c>
      <c r="N20" s="271"/>
      <c r="O20" s="330"/>
    </row>
    <row r="21" spans="1:15" s="325" customFormat="1" ht="13.5" customHeight="1" thickBot="1">
      <c r="A21" s="729" t="s">
        <v>9</v>
      </c>
      <c r="B21" s="310">
        <f aca="true" t="shared" si="2" ref="B21:G21">SUM(B19:B20)</f>
        <v>30504</v>
      </c>
      <c r="C21" s="336">
        <f t="shared" si="2"/>
        <v>269</v>
      </c>
      <c r="D21" s="246">
        <f t="shared" si="2"/>
        <v>45</v>
      </c>
      <c r="E21" s="202">
        <f t="shared" si="2"/>
        <v>943</v>
      </c>
      <c r="F21" s="310">
        <f t="shared" si="2"/>
        <v>183</v>
      </c>
      <c r="G21" s="209">
        <f t="shared" si="2"/>
        <v>31309</v>
      </c>
      <c r="H21" s="374"/>
      <c r="I21" s="711" t="s">
        <v>162</v>
      </c>
      <c r="J21" s="708"/>
      <c r="K21" s="694">
        <v>87</v>
      </c>
      <c r="L21" s="712"/>
      <c r="M21" s="716">
        <f>J21+K21-L21</f>
        <v>87</v>
      </c>
      <c r="O21" s="330"/>
    </row>
    <row r="22" spans="1:15" s="325" customFormat="1" ht="13.5" customHeight="1">
      <c r="A22" s="730" t="s">
        <v>3</v>
      </c>
      <c r="B22" s="321">
        <v>1101</v>
      </c>
      <c r="C22" s="200"/>
      <c r="D22" s="338"/>
      <c r="E22" s="339"/>
      <c r="F22" s="338"/>
      <c r="G22" s="204">
        <f>SUM(B22+D22+E22-F22)</f>
        <v>1101</v>
      </c>
      <c r="I22" s="600" t="s">
        <v>310</v>
      </c>
      <c r="J22" s="709">
        <v>985</v>
      </c>
      <c r="K22" s="695"/>
      <c r="L22" s="713"/>
      <c r="M22" s="613">
        <f>J22+K22-L22</f>
        <v>985</v>
      </c>
      <c r="O22" s="340"/>
    </row>
    <row r="23" spans="1:20" ht="13.5" customHeight="1" thickBot="1">
      <c r="A23" s="731" t="s">
        <v>160</v>
      </c>
      <c r="B23" s="312">
        <v>16399</v>
      </c>
      <c r="C23" s="211"/>
      <c r="D23" s="331">
        <v>450</v>
      </c>
      <c r="E23" s="332">
        <v>1148</v>
      </c>
      <c r="F23" s="331"/>
      <c r="G23" s="207">
        <f>SUM(B23+D23+E23-F23)</f>
        <v>17997</v>
      </c>
      <c r="I23" s="684" t="s">
        <v>9</v>
      </c>
      <c r="J23" s="710"/>
      <c r="K23" s="696"/>
      <c r="L23" s="714"/>
      <c r="M23" s="614">
        <f>SUM(M21:M22)</f>
        <v>1072</v>
      </c>
      <c r="O23" s="340"/>
      <c r="P23" s="325"/>
      <c r="Q23" s="283"/>
      <c r="R23" s="283"/>
      <c r="S23" s="283"/>
      <c r="T23" s="283"/>
    </row>
    <row r="24" spans="1:13" s="271" customFormat="1" ht="13.5" customHeight="1" thickBot="1">
      <c r="A24" s="732" t="s">
        <v>9</v>
      </c>
      <c r="B24" s="307">
        <f>SUM(B22:B23)</f>
        <v>17500</v>
      </c>
      <c r="C24" s="573">
        <f>C22+C23</f>
        <v>0</v>
      </c>
      <c r="D24" s="573">
        <f>D22+D23</f>
        <v>450</v>
      </c>
      <c r="E24" s="573">
        <f>E22+E23</f>
        <v>1148</v>
      </c>
      <c r="F24" s="573">
        <f>F22+F23</f>
        <v>0</v>
      </c>
      <c r="G24" s="670">
        <f>SUM(G22:G23)</f>
        <v>19098</v>
      </c>
      <c r="H24" s="575"/>
      <c r="I24" s="577" t="s">
        <v>3</v>
      </c>
      <c r="J24" s="697">
        <v>1966</v>
      </c>
      <c r="K24" s="698">
        <v>358</v>
      </c>
      <c r="L24" s="699"/>
      <c r="M24" s="700">
        <f>J24+K24-L24</f>
        <v>2324</v>
      </c>
    </row>
    <row r="25" spans="1:13" ht="13.5" customHeight="1">
      <c r="A25" s="722" t="s">
        <v>7</v>
      </c>
      <c r="B25" s="315">
        <v>3299</v>
      </c>
      <c r="C25" s="341"/>
      <c r="D25" s="250"/>
      <c r="E25" s="341"/>
      <c r="F25" s="250"/>
      <c r="G25" s="320">
        <f>B25+D25+E25-F25</f>
        <v>3299</v>
      </c>
      <c r="H25" s="375"/>
      <c r="I25" s="600" t="s">
        <v>300</v>
      </c>
      <c r="J25" s="335"/>
      <c r="K25" s="336"/>
      <c r="L25" s="662"/>
      <c r="M25" s="692">
        <f>J25-K25-L25</f>
        <v>0</v>
      </c>
    </row>
    <row r="26" spans="1:14" ht="13.5" customHeight="1" thickBot="1">
      <c r="A26" s="721" t="s">
        <v>28</v>
      </c>
      <c r="B26" s="305">
        <v>2704</v>
      </c>
      <c r="C26" s="211"/>
      <c r="D26" s="254">
        <v>49</v>
      </c>
      <c r="E26" s="205">
        <v>15</v>
      </c>
      <c r="F26" s="254"/>
      <c r="G26" s="320">
        <f>B26+D26+E26-F26</f>
        <v>2768</v>
      </c>
      <c r="H26" s="351"/>
      <c r="I26" s="578" t="s">
        <v>9</v>
      </c>
      <c r="J26" s="331">
        <f>SUM(J24:J25)</f>
        <v>1966</v>
      </c>
      <c r="K26" s="332">
        <f>SUM(K24:K25)</f>
        <v>358</v>
      </c>
      <c r="L26" s="663">
        <f>SUM(L24:L25)</f>
        <v>0</v>
      </c>
      <c r="M26" s="693">
        <f>SUM(M24:M25)</f>
        <v>2324</v>
      </c>
      <c r="N26" s="334"/>
    </row>
    <row r="27" spans="1:14" ht="13.5" customHeight="1" thickBot="1">
      <c r="A27" s="723" t="s">
        <v>9</v>
      </c>
      <c r="B27" s="314">
        <f>SUM(B25:B26)</f>
        <v>6003</v>
      </c>
      <c r="C27" s="573">
        <f>C25+C26</f>
        <v>0</v>
      </c>
      <c r="D27" s="574">
        <f>D25+D26</f>
        <v>49</v>
      </c>
      <c r="E27" s="574">
        <f>E25+E26</f>
        <v>15</v>
      </c>
      <c r="F27" s="259">
        <f>SUM(F25:F26)</f>
        <v>0</v>
      </c>
      <c r="G27" s="209">
        <f>SUM(G25:G26)</f>
        <v>6067</v>
      </c>
      <c r="I27" s="685" t="s">
        <v>4</v>
      </c>
      <c r="J27" s="338"/>
      <c r="K27" s="339">
        <v>883</v>
      </c>
      <c r="L27" s="701"/>
      <c r="M27" s="787">
        <f>J27+K27-L27</f>
        <v>883</v>
      </c>
      <c r="N27" s="334"/>
    </row>
    <row r="28" spans="1:14" ht="13.5" customHeight="1">
      <c r="A28" s="722" t="s">
        <v>4</v>
      </c>
      <c r="B28" s="304">
        <v>8226</v>
      </c>
      <c r="C28" s="341">
        <v>525</v>
      </c>
      <c r="D28" s="249"/>
      <c r="E28" s="247"/>
      <c r="F28" s="255"/>
      <c r="G28" s="204">
        <f>(B28+D28+E28-F28)</f>
        <v>8226</v>
      </c>
      <c r="I28" s="600" t="s">
        <v>300</v>
      </c>
      <c r="J28" s="335">
        <v>903</v>
      </c>
      <c r="K28" s="336"/>
      <c r="L28" s="662"/>
      <c r="M28" s="788">
        <f>J28+K28-L28</f>
        <v>903</v>
      </c>
      <c r="N28" s="324"/>
    </row>
    <row r="29" spans="1:14" ht="13.5" customHeight="1" thickBot="1">
      <c r="A29" s="721" t="s">
        <v>161</v>
      </c>
      <c r="B29" s="305">
        <v>19331</v>
      </c>
      <c r="C29" s="211"/>
      <c r="D29" s="254">
        <v>180</v>
      </c>
      <c r="E29" s="211">
        <v>2537</v>
      </c>
      <c r="F29" s="256"/>
      <c r="G29" s="207">
        <f>(B29+D29+E29-F29)</f>
        <v>22048</v>
      </c>
      <c r="I29" s="684" t="s">
        <v>9</v>
      </c>
      <c r="J29" s="702"/>
      <c r="K29" s="703"/>
      <c r="L29" s="704"/>
      <c r="M29" s="705">
        <f>SUM(M27:M28)</f>
        <v>1786</v>
      </c>
      <c r="N29" s="324"/>
    </row>
    <row r="30" spans="1:14" ht="13.5" customHeight="1" thickBot="1">
      <c r="A30" s="723" t="s">
        <v>9</v>
      </c>
      <c r="B30" s="306">
        <f aca="true" t="shared" si="3" ref="B30:G30">SUM(B28:B29)</f>
        <v>27557</v>
      </c>
      <c r="C30" s="573">
        <f t="shared" si="3"/>
        <v>525</v>
      </c>
      <c r="D30" s="253">
        <f t="shared" si="3"/>
        <v>180</v>
      </c>
      <c r="E30" s="216">
        <f t="shared" si="3"/>
        <v>2537</v>
      </c>
      <c r="F30" s="257">
        <f t="shared" si="3"/>
        <v>0</v>
      </c>
      <c r="G30" s="670">
        <f t="shared" si="3"/>
        <v>30274</v>
      </c>
      <c r="I30" s="682" t="s">
        <v>9</v>
      </c>
      <c r="J30" s="706">
        <f>J20+J23+J26+J29</f>
        <v>4021</v>
      </c>
      <c r="K30" s="706">
        <f>K20+K23+K26+K29</f>
        <v>371</v>
      </c>
      <c r="L30" s="715">
        <f>L20+L23+L26+L29</f>
        <v>0</v>
      </c>
      <c r="M30" s="707">
        <f>M20+M26</f>
        <v>4392</v>
      </c>
      <c r="N30" s="324"/>
    </row>
    <row r="31" spans="1:21" ht="13.5" customHeight="1">
      <c r="A31" s="722" t="s">
        <v>5</v>
      </c>
      <c r="B31" s="313">
        <v>273014</v>
      </c>
      <c r="C31" s="341"/>
      <c r="D31" s="258">
        <v>1526</v>
      </c>
      <c r="E31" s="217">
        <v>2192</v>
      </c>
      <c r="F31" s="258">
        <v>1716</v>
      </c>
      <c r="G31" s="320">
        <f>B31+D31+E31-F31</f>
        <v>275016</v>
      </c>
      <c r="H31" s="343"/>
      <c r="I31" s="687"/>
      <c r="J31" s="687"/>
      <c r="K31" s="687"/>
      <c r="L31" s="687"/>
      <c r="M31" s="687"/>
      <c r="N31" s="324"/>
      <c r="T31" s="344"/>
      <c r="U31" s="324"/>
    </row>
    <row r="32" spans="1:14" ht="13.5" customHeight="1" thickBot="1">
      <c r="A32" s="723" t="s">
        <v>9</v>
      </c>
      <c r="B32" s="314">
        <f>SUM(B31:B31)</f>
        <v>273014</v>
      </c>
      <c r="C32" s="205">
        <f>C31</f>
        <v>0</v>
      </c>
      <c r="D32" s="259">
        <f>SUM(D31:D31)</f>
        <v>1526</v>
      </c>
      <c r="E32" s="208">
        <f>SUM(E31:E31)</f>
        <v>2192</v>
      </c>
      <c r="F32" s="259">
        <f>SUM(F31:F31)</f>
        <v>1716</v>
      </c>
      <c r="G32" s="209">
        <f>G31</f>
        <v>275016</v>
      </c>
      <c r="H32" s="343"/>
      <c r="I32" s="687"/>
      <c r="J32" s="687"/>
      <c r="K32" s="687"/>
      <c r="L32" s="687"/>
      <c r="M32" s="687"/>
      <c r="N32" s="362"/>
    </row>
    <row r="33" spans="1:14" ht="30.75" thickBot="1">
      <c r="A33" s="218" t="s">
        <v>45</v>
      </c>
      <c r="B33" s="605">
        <f>B9+B12+B14+B19+B22+B25+B28</f>
        <v>29760</v>
      </c>
      <c r="C33" s="605">
        <f>C9+C12+C14+C19+C22+C25+C28</f>
        <v>1065</v>
      </c>
      <c r="D33" s="605">
        <f>D9+D12+D14+D19+D22+D25+D28</f>
        <v>0</v>
      </c>
      <c r="E33" s="605">
        <f>E9+E12+E14+E19+E22+E25+E28</f>
        <v>0</v>
      </c>
      <c r="F33" s="605">
        <f>F9+F12+F14+F19+F22+F25+F28</f>
        <v>0</v>
      </c>
      <c r="G33" s="322">
        <f>B33+D33+E33-F33</f>
        <v>29760</v>
      </c>
      <c r="N33" s="334"/>
    </row>
    <row r="34" spans="1:14" ht="30.75" customHeight="1" thickBot="1">
      <c r="A34" s="219" t="s">
        <v>115</v>
      </c>
      <c r="B34" s="605">
        <f>B7+B10+B15+B17+B20+B23+B26+B29+B32</f>
        <v>397658</v>
      </c>
      <c r="C34" s="605">
        <f>C7+C10+C15+C17+C20+C23+C26+C29+C32</f>
        <v>8</v>
      </c>
      <c r="D34" s="605">
        <f>D7+D10+D15+D17+D20+D23+D26+D29+D32</f>
        <v>2614</v>
      </c>
      <c r="E34" s="605">
        <f>E7+E10+E15+E17+E20+E23+E26+E29+E32</f>
        <v>9440</v>
      </c>
      <c r="F34" s="605">
        <f>F7+F10+F15+F17+F20+F23+F26+F29+F32</f>
        <v>3393</v>
      </c>
      <c r="G34" s="322">
        <f>B34+D34+E34-F34</f>
        <v>406319</v>
      </c>
      <c r="H34" s="681"/>
      <c r="I34" s="813" t="s">
        <v>309</v>
      </c>
      <c r="J34" s="813"/>
      <c r="K34" s="813"/>
      <c r="L34" s="813"/>
      <c r="M34" s="813"/>
      <c r="N34" s="813"/>
    </row>
    <row r="35" spans="1:9" ht="28.5" customHeight="1" thickBot="1">
      <c r="A35" s="220" t="s">
        <v>13</v>
      </c>
      <c r="B35" s="606">
        <f aca="true" t="shared" si="4" ref="B35:G35">SUM(B33:B34)</f>
        <v>427418</v>
      </c>
      <c r="C35" s="607">
        <f t="shared" si="4"/>
        <v>1073</v>
      </c>
      <c r="D35" s="607">
        <f t="shared" si="4"/>
        <v>2614</v>
      </c>
      <c r="E35" s="607">
        <f t="shared" si="4"/>
        <v>9440</v>
      </c>
      <c r="F35" s="608">
        <f t="shared" si="4"/>
        <v>3393</v>
      </c>
      <c r="G35" s="322">
        <f t="shared" si="4"/>
        <v>436079</v>
      </c>
      <c r="I35" s="686" t="s">
        <v>325</v>
      </c>
    </row>
    <row r="36" spans="1:7" ht="15.75" customHeight="1">
      <c r="A36" s="198"/>
      <c r="B36" s="368"/>
      <c r="C36" s="368"/>
      <c r="D36" s="818">
        <f>D35+E35</f>
        <v>12054</v>
      </c>
      <c r="E36" s="818"/>
      <c r="F36" s="368"/>
      <c r="G36" s="368"/>
    </row>
    <row r="37" spans="1:12" ht="22.5" customHeight="1" thickBot="1">
      <c r="A37" s="806" t="s">
        <v>306</v>
      </c>
      <c r="B37" s="806"/>
      <c r="D37" s="615"/>
      <c r="E37" s="323"/>
      <c r="G37" s="283"/>
      <c r="L37" s="325"/>
    </row>
    <row r="38" spans="1:12" ht="12.75" customHeight="1">
      <c r="A38" s="827"/>
      <c r="B38" s="825" t="s">
        <v>201</v>
      </c>
      <c r="C38" s="789" t="s">
        <v>48</v>
      </c>
      <c r="D38" s="790"/>
      <c r="E38" s="823" t="s">
        <v>24</v>
      </c>
      <c r="F38" s="809" t="s">
        <v>9</v>
      </c>
      <c r="L38" s="325"/>
    </row>
    <row r="39" spans="1:6" ht="10.5" customHeight="1" thickBot="1">
      <c r="A39" s="822"/>
      <c r="B39" s="817"/>
      <c r="C39" s="199" t="s">
        <v>179</v>
      </c>
      <c r="D39" s="199" t="s">
        <v>52</v>
      </c>
      <c r="E39" s="824"/>
      <c r="F39" s="810"/>
    </row>
    <row r="40" spans="1:6" ht="19.5" customHeight="1" thickBot="1">
      <c r="A40" s="363" t="s">
        <v>195</v>
      </c>
      <c r="B40" s="364">
        <v>88</v>
      </c>
      <c r="C40" s="365"/>
      <c r="D40" s="366">
        <v>28</v>
      </c>
      <c r="E40" s="367"/>
      <c r="F40" s="227">
        <f>B40+C40+D40-E40</f>
        <v>116</v>
      </c>
    </row>
    <row r="41" spans="1:6" ht="19.5" customHeight="1">
      <c r="A41" s="369"/>
      <c r="B41" s="370"/>
      <c r="C41" s="224"/>
      <c r="D41" s="224"/>
      <c r="E41" s="224"/>
      <c r="F41" s="371"/>
    </row>
    <row r="42" spans="1:5" ht="19.5" customHeight="1">
      <c r="A42" s="323"/>
      <c r="C42" s="323"/>
      <c r="D42" s="323"/>
      <c r="E42" s="323"/>
    </row>
    <row r="43" spans="1:6" ht="19.5" customHeight="1">
      <c r="A43" s="323"/>
      <c r="C43" s="323"/>
      <c r="D43" s="323"/>
      <c r="E43" s="323"/>
      <c r="F43" s="323"/>
    </row>
    <row r="44" spans="1:6" ht="19.5" customHeight="1" thickBot="1">
      <c r="A44" s="221" t="s">
        <v>307</v>
      </c>
      <c r="B44" s="345"/>
      <c r="C44" s="346"/>
      <c r="D44" s="323"/>
      <c r="E44" s="323"/>
      <c r="F44" s="323"/>
    </row>
    <row r="45" spans="1:14" s="325" customFormat="1" ht="13.5" thickBot="1">
      <c r="A45" s="794" t="s">
        <v>209</v>
      </c>
      <c r="B45" s="795"/>
      <c r="C45" s="795"/>
      <c r="D45" s="795"/>
      <c r="E45" s="795"/>
      <c r="F45" s="795"/>
      <c r="G45" s="795"/>
      <c r="H45" s="795"/>
      <c r="I45" s="851"/>
      <c r="J45" s="816" t="s">
        <v>116</v>
      </c>
      <c r="K45" s="802"/>
      <c r="L45" s="802"/>
      <c r="M45" s="802"/>
      <c r="N45" s="803"/>
    </row>
    <row r="46" spans="1:14" ht="17.25" customHeight="1">
      <c r="A46" s="807" t="s">
        <v>49</v>
      </c>
      <c r="B46" s="503" t="s">
        <v>164</v>
      </c>
      <c r="C46" s="500"/>
      <c r="D46" s="512"/>
      <c r="E46" s="852" t="s">
        <v>279</v>
      </c>
      <c r="F46" s="853"/>
      <c r="G46" s="854"/>
      <c r="H46" s="814" t="s">
        <v>62</v>
      </c>
      <c r="I46" s="792" t="s">
        <v>165</v>
      </c>
      <c r="J46" s="864" t="s">
        <v>166</v>
      </c>
      <c r="K46" s="853" t="s">
        <v>167</v>
      </c>
      <c r="L46" s="867" t="s">
        <v>168</v>
      </c>
      <c r="M46" s="811" t="s">
        <v>24</v>
      </c>
      <c r="N46" s="811" t="s">
        <v>169</v>
      </c>
    </row>
    <row r="47" spans="1:14" ht="39" customHeight="1" thickBot="1">
      <c r="A47" s="808"/>
      <c r="B47" s="504" t="s">
        <v>280</v>
      </c>
      <c r="C47" s="501" t="s">
        <v>288</v>
      </c>
      <c r="D47" s="490" t="s">
        <v>281</v>
      </c>
      <c r="E47" s="516" t="s">
        <v>280</v>
      </c>
      <c r="F47" s="501" t="s">
        <v>288</v>
      </c>
      <c r="G47" s="230" t="s">
        <v>281</v>
      </c>
      <c r="H47" s="815"/>
      <c r="I47" s="793"/>
      <c r="J47" s="865"/>
      <c r="K47" s="866"/>
      <c r="L47" s="868"/>
      <c r="M47" s="812"/>
      <c r="N47" s="812"/>
    </row>
    <row r="48" spans="1:14" ht="12.75">
      <c r="A48" s="348" t="s">
        <v>47</v>
      </c>
      <c r="B48" s="505">
        <v>2</v>
      </c>
      <c r="C48" s="499"/>
      <c r="D48" s="513"/>
      <c r="E48" s="517">
        <v>13</v>
      </c>
      <c r="F48" s="499"/>
      <c r="G48" s="518"/>
      <c r="H48" s="523"/>
      <c r="I48" s="525">
        <f>SUM(B48:H48)</f>
        <v>15</v>
      </c>
      <c r="J48" s="250"/>
      <c r="K48" s="329"/>
      <c r="L48" s="621">
        <f>SUM(J48+K48)</f>
        <v>0</v>
      </c>
      <c r="M48" s="622"/>
      <c r="N48" s="320"/>
    </row>
    <row r="49" spans="1:14" s="325" customFormat="1" ht="12.75">
      <c r="A49" s="347" t="s">
        <v>1</v>
      </c>
      <c r="B49" s="506">
        <v>34</v>
      </c>
      <c r="C49" s="496"/>
      <c r="D49" s="514"/>
      <c r="E49" s="519">
        <v>44</v>
      </c>
      <c r="F49" s="496"/>
      <c r="G49" s="520"/>
      <c r="H49" s="494">
        <v>40</v>
      </c>
      <c r="I49" s="525">
        <f aca="true" t="shared" si="5" ref="I49:I57">SUM(B49:H49)</f>
        <v>118</v>
      </c>
      <c r="J49" s="251">
        <v>70</v>
      </c>
      <c r="K49" s="336">
        <v>118</v>
      </c>
      <c r="L49" s="621">
        <f aca="true" t="shared" si="6" ref="L49:L57">SUM(J49+K49)</f>
        <v>188</v>
      </c>
      <c r="M49" s="622"/>
      <c r="N49" s="207">
        <v>3100</v>
      </c>
    </row>
    <row r="50" spans="1:14" ht="12.75">
      <c r="A50" s="290" t="s">
        <v>34</v>
      </c>
      <c r="B50" s="507">
        <v>56</v>
      </c>
      <c r="C50" s="493"/>
      <c r="D50" s="495">
        <v>31</v>
      </c>
      <c r="E50" s="519">
        <v>43</v>
      </c>
      <c r="F50" s="493">
        <v>4</v>
      </c>
      <c r="G50" s="520">
        <v>15</v>
      </c>
      <c r="H50" s="494">
        <v>57</v>
      </c>
      <c r="I50" s="525">
        <f t="shared" si="5"/>
        <v>206</v>
      </c>
      <c r="J50" s="251">
        <v>82</v>
      </c>
      <c r="K50" s="336">
        <v>58</v>
      </c>
      <c r="L50" s="621">
        <f t="shared" si="6"/>
        <v>140</v>
      </c>
      <c r="M50" s="622"/>
      <c r="N50" s="207"/>
    </row>
    <row r="51" spans="1:14" ht="12.75">
      <c r="A51" s="347" t="s">
        <v>2</v>
      </c>
      <c r="B51" s="506">
        <v>50</v>
      </c>
      <c r="C51" s="493"/>
      <c r="D51" s="495">
        <v>13</v>
      </c>
      <c r="E51" s="519">
        <v>41</v>
      </c>
      <c r="F51" s="493">
        <v>8</v>
      </c>
      <c r="G51" s="520">
        <v>22</v>
      </c>
      <c r="H51" s="494">
        <v>33</v>
      </c>
      <c r="I51" s="525">
        <f t="shared" si="5"/>
        <v>167</v>
      </c>
      <c r="J51" s="251">
        <v>105</v>
      </c>
      <c r="K51" s="336">
        <v>130</v>
      </c>
      <c r="L51" s="621">
        <f t="shared" si="6"/>
        <v>235</v>
      </c>
      <c r="M51" s="622">
        <v>66</v>
      </c>
      <c r="N51" s="207">
        <v>2089</v>
      </c>
    </row>
    <row r="52" spans="1:14" ht="12.75">
      <c r="A52" s="347" t="s">
        <v>162</v>
      </c>
      <c r="B52" s="506">
        <v>19</v>
      </c>
      <c r="C52" s="493">
        <v>1</v>
      </c>
      <c r="D52" s="495"/>
      <c r="E52" s="519">
        <v>1</v>
      </c>
      <c r="F52" s="493"/>
      <c r="G52" s="520">
        <v>7</v>
      </c>
      <c r="H52" s="494">
        <v>1</v>
      </c>
      <c r="I52" s="579">
        <f t="shared" si="5"/>
        <v>29</v>
      </c>
      <c r="J52" s="251">
        <v>24</v>
      </c>
      <c r="K52" s="336">
        <v>11</v>
      </c>
      <c r="L52" s="621">
        <f t="shared" si="6"/>
        <v>35</v>
      </c>
      <c r="M52" s="622"/>
      <c r="N52" s="207">
        <v>94</v>
      </c>
    </row>
    <row r="53" spans="1:14" ht="12.75">
      <c r="A53" s="347" t="s">
        <v>20</v>
      </c>
      <c r="B53" s="506">
        <v>66</v>
      </c>
      <c r="C53" s="493">
        <v>1</v>
      </c>
      <c r="D53" s="495">
        <v>33</v>
      </c>
      <c r="E53" s="519">
        <v>90</v>
      </c>
      <c r="F53" s="493">
        <v>64</v>
      </c>
      <c r="G53" s="520">
        <v>51</v>
      </c>
      <c r="H53" s="494">
        <v>45</v>
      </c>
      <c r="I53" s="525">
        <f t="shared" si="5"/>
        <v>350</v>
      </c>
      <c r="J53" s="251">
        <v>280</v>
      </c>
      <c r="K53" s="336">
        <v>1366</v>
      </c>
      <c r="L53" s="621">
        <f t="shared" si="6"/>
        <v>1646</v>
      </c>
      <c r="M53" s="622"/>
      <c r="N53" s="207">
        <v>45329</v>
      </c>
    </row>
    <row r="54" spans="1:14" ht="12.75">
      <c r="A54" s="347" t="s">
        <v>3</v>
      </c>
      <c r="B54" s="506">
        <v>40</v>
      </c>
      <c r="C54" s="493"/>
      <c r="D54" s="495">
        <v>18</v>
      </c>
      <c r="E54" s="519">
        <v>8</v>
      </c>
      <c r="F54" s="493"/>
      <c r="G54" s="520"/>
      <c r="H54" s="494">
        <v>34</v>
      </c>
      <c r="I54" s="525">
        <f t="shared" si="5"/>
        <v>100</v>
      </c>
      <c r="J54" s="251">
        <v>70</v>
      </c>
      <c r="K54" s="336">
        <v>23</v>
      </c>
      <c r="L54" s="621">
        <f t="shared" si="6"/>
        <v>93</v>
      </c>
      <c r="M54" s="622">
        <v>90</v>
      </c>
      <c r="N54" s="207">
        <v>3358</v>
      </c>
    </row>
    <row r="55" spans="1:14" ht="12.75">
      <c r="A55" s="347" t="s">
        <v>35</v>
      </c>
      <c r="B55" s="506">
        <v>31</v>
      </c>
      <c r="C55" s="493"/>
      <c r="D55" s="495">
        <v>15</v>
      </c>
      <c r="E55" s="519">
        <v>14</v>
      </c>
      <c r="F55" s="493">
        <v>5</v>
      </c>
      <c r="G55" s="520">
        <v>7</v>
      </c>
      <c r="H55" s="494">
        <v>8</v>
      </c>
      <c r="I55" s="525">
        <f t="shared" si="5"/>
        <v>80</v>
      </c>
      <c r="J55" s="251">
        <v>21</v>
      </c>
      <c r="K55" s="336">
        <v>26</v>
      </c>
      <c r="L55" s="621">
        <f t="shared" si="6"/>
        <v>47</v>
      </c>
      <c r="M55" s="622"/>
      <c r="N55" s="207">
        <v>6956</v>
      </c>
    </row>
    <row r="56" spans="1:14" ht="12.75">
      <c r="A56" s="347" t="s">
        <v>4</v>
      </c>
      <c r="B56" s="506">
        <v>39</v>
      </c>
      <c r="C56" s="493">
        <v>3</v>
      </c>
      <c r="D56" s="495">
        <v>11</v>
      </c>
      <c r="E56" s="519">
        <v>14</v>
      </c>
      <c r="F56" s="493">
        <v>7</v>
      </c>
      <c r="G56" s="520">
        <v>11</v>
      </c>
      <c r="H56" s="494">
        <v>95</v>
      </c>
      <c r="I56" s="525">
        <f t="shared" si="5"/>
        <v>180</v>
      </c>
      <c r="J56" s="251">
        <v>484</v>
      </c>
      <c r="K56" s="336">
        <v>1030</v>
      </c>
      <c r="L56" s="621">
        <f t="shared" si="6"/>
        <v>1514</v>
      </c>
      <c r="M56" s="622">
        <v>100</v>
      </c>
      <c r="N56" s="207">
        <v>75350</v>
      </c>
    </row>
    <row r="57" spans="1:14" s="325" customFormat="1" ht="13.5" thickBot="1">
      <c r="A57" s="510" t="s">
        <v>5</v>
      </c>
      <c r="B57" s="508">
        <v>6</v>
      </c>
      <c r="C57" s="502"/>
      <c r="D57" s="515">
        <v>18</v>
      </c>
      <c r="E57" s="521"/>
      <c r="F57" s="502">
        <v>3</v>
      </c>
      <c r="G57" s="522"/>
      <c r="H57" s="524"/>
      <c r="I57" s="525">
        <f t="shared" si="5"/>
        <v>27</v>
      </c>
      <c r="J57" s="254">
        <v>1051</v>
      </c>
      <c r="K57" s="332">
        <v>1495</v>
      </c>
      <c r="L57" s="621">
        <f t="shared" si="6"/>
        <v>2546</v>
      </c>
      <c r="M57" s="622">
        <v>3</v>
      </c>
      <c r="N57" s="620">
        <v>57988</v>
      </c>
    </row>
    <row r="58" spans="1:14" ht="13.5" thickBot="1">
      <c r="A58" s="511"/>
      <c r="B58" s="509">
        <f>SUM(B48:B57)</f>
        <v>343</v>
      </c>
      <c r="C58" s="509">
        <f>SUM(C48:C57)</f>
        <v>5</v>
      </c>
      <c r="D58" s="509">
        <f>SUM(D48:D57)</f>
        <v>139</v>
      </c>
      <c r="E58" s="618">
        <f aca="true" t="shared" si="7" ref="E58:K58">SUM(E48:E57)</f>
        <v>268</v>
      </c>
      <c r="F58" s="619">
        <f t="shared" si="7"/>
        <v>91</v>
      </c>
      <c r="G58" s="617">
        <f t="shared" si="7"/>
        <v>113</v>
      </c>
      <c r="H58" s="497">
        <f t="shared" si="7"/>
        <v>313</v>
      </c>
      <c r="I58" s="498">
        <f t="shared" si="7"/>
        <v>1272</v>
      </c>
      <c r="J58" s="236">
        <f t="shared" si="7"/>
        <v>2187</v>
      </c>
      <c r="K58" s="166">
        <f t="shared" si="7"/>
        <v>4257</v>
      </c>
      <c r="L58" s="169">
        <f>SUM(L48:L57)</f>
        <v>6444</v>
      </c>
      <c r="M58" s="227">
        <f>SUM(M48:M57)</f>
        <v>259</v>
      </c>
      <c r="N58" s="227">
        <f>SUM(N48:N57)</f>
        <v>194264</v>
      </c>
    </row>
    <row r="59" spans="1:7" ht="10.5" customHeight="1">
      <c r="A59" s="342"/>
      <c r="B59" s="324"/>
      <c r="C59" s="214"/>
      <c r="D59" s="214"/>
      <c r="E59" s="214"/>
      <c r="F59" s="214"/>
      <c r="G59" s="324"/>
    </row>
    <row r="60" spans="1:7" ht="14.25" customHeight="1">
      <c r="A60" s="323" t="s">
        <v>74</v>
      </c>
      <c r="F60" s="214"/>
      <c r="G60" s="324"/>
    </row>
    <row r="61" spans="1:12" s="325" customFormat="1" ht="17.25" customHeight="1">
      <c r="A61" s="323" t="s">
        <v>59</v>
      </c>
      <c r="B61" s="323"/>
      <c r="C61" s="283"/>
      <c r="D61" s="283"/>
      <c r="E61" s="283"/>
      <c r="F61" s="214"/>
      <c r="G61" s="324"/>
      <c r="H61" s="323"/>
      <c r="I61" s="362"/>
      <c r="J61" s="323"/>
      <c r="K61" s="323"/>
      <c r="L61" s="222"/>
    </row>
    <row r="62" spans="1:7" ht="12.75">
      <c r="A62" s="326"/>
      <c r="B62" s="325"/>
      <c r="F62" s="214"/>
      <c r="G62" s="324"/>
    </row>
    <row r="63" spans="1:13" s="325" customFormat="1" ht="16.5" thickBot="1">
      <c r="A63" s="228" t="s">
        <v>308</v>
      </c>
      <c r="B63" s="323"/>
      <c r="C63" s="283"/>
      <c r="D63" s="283"/>
      <c r="E63" s="283"/>
      <c r="F63" s="214"/>
      <c r="G63" s="324"/>
      <c r="H63" s="323"/>
      <c r="I63" s="362"/>
      <c r="J63" s="323"/>
      <c r="K63" s="323"/>
      <c r="L63" s="323"/>
      <c r="M63" s="222"/>
    </row>
    <row r="64" spans="1:18" ht="15" customHeight="1" thickBot="1">
      <c r="A64" s="580" t="s">
        <v>30</v>
      </c>
      <c r="B64" s="676" t="s">
        <v>302</v>
      </c>
      <c r="C64" s="677"/>
      <c r="D64" s="677"/>
      <c r="E64" s="677"/>
      <c r="F64" s="677"/>
      <c r="G64" s="677"/>
      <c r="H64" s="677"/>
      <c r="I64" s="678"/>
      <c r="J64" s="857" t="s">
        <v>61</v>
      </c>
      <c r="K64" s="858"/>
      <c r="L64" s="858"/>
      <c r="M64" s="859"/>
      <c r="N64" s="491"/>
      <c r="O64" s="491"/>
      <c r="P64" s="491"/>
      <c r="Q64" s="491"/>
      <c r="R64" s="491"/>
    </row>
    <row r="65" spans="1:18" ht="24.75" customHeight="1">
      <c r="A65" s="581"/>
      <c r="B65" s="673" t="s">
        <v>201</v>
      </c>
      <c r="C65" s="674"/>
      <c r="D65" s="675" t="s">
        <v>210</v>
      </c>
      <c r="E65" s="675"/>
      <c r="F65" s="675" t="s">
        <v>24</v>
      </c>
      <c r="G65" s="675"/>
      <c r="H65" s="675" t="s">
        <v>9</v>
      </c>
      <c r="I65" s="679"/>
      <c r="J65" s="855" t="s">
        <v>60</v>
      </c>
      <c r="K65" s="862" t="s">
        <v>87</v>
      </c>
      <c r="L65" s="860" t="s">
        <v>301</v>
      </c>
      <c r="M65" s="861"/>
      <c r="N65" s="491"/>
      <c r="O65" s="491"/>
      <c r="P65" s="491"/>
      <c r="Q65" s="491"/>
      <c r="R65" s="491"/>
    </row>
    <row r="66" spans="1:18" ht="21" customHeight="1" thickBot="1">
      <c r="A66" s="582"/>
      <c r="B66" s="229" t="s">
        <v>63</v>
      </c>
      <c r="C66" s="490" t="s">
        <v>64</v>
      </c>
      <c r="D66" s="570" t="s">
        <v>63</v>
      </c>
      <c r="E66" s="570" t="s">
        <v>64</v>
      </c>
      <c r="F66" s="570" t="s">
        <v>63</v>
      </c>
      <c r="G66" s="570" t="s">
        <v>64</v>
      </c>
      <c r="H66" s="570" t="s">
        <v>63</v>
      </c>
      <c r="I66" s="230" t="s">
        <v>64</v>
      </c>
      <c r="J66" s="856"/>
      <c r="K66" s="863"/>
      <c r="L66" s="603" t="s">
        <v>211</v>
      </c>
      <c r="M66" s="556" t="s">
        <v>9</v>
      </c>
      <c r="N66" s="491"/>
      <c r="O66" s="491"/>
      <c r="P66" s="491"/>
      <c r="Q66" s="491"/>
      <c r="R66" s="491"/>
    </row>
    <row r="67" spans="1:18" ht="12.75">
      <c r="A67" s="583" t="s">
        <v>47</v>
      </c>
      <c r="B67" s="594">
        <v>1016</v>
      </c>
      <c r="C67" s="513">
        <v>585</v>
      </c>
      <c r="D67" s="200">
        <v>184</v>
      </c>
      <c r="E67" s="210">
        <v>58</v>
      </c>
      <c r="F67" s="595"/>
      <c r="G67" s="596"/>
      <c r="H67" s="598">
        <f>B67+D67-F67</f>
        <v>1200</v>
      </c>
      <c r="I67" s="599">
        <f>C67+E67-G67</f>
        <v>643</v>
      </c>
      <c r="J67" s="231"/>
      <c r="K67" s="210"/>
      <c r="L67" s="341"/>
      <c r="M67" s="232"/>
      <c r="N67" s="491"/>
      <c r="O67" s="491"/>
      <c r="P67" s="491"/>
      <c r="Q67" s="491"/>
      <c r="R67" s="491"/>
    </row>
    <row r="68" spans="1:18" ht="12.75" customHeight="1">
      <c r="A68" s="584" t="s">
        <v>156</v>
      </c>
      <c r="B68" s="585">
        <v>120</v>
      </c>
      <c r="C68" s="495">
        <v>108</v>
      </c>
      <c r="D68" s="211">
        <v>3</v>
      </c>
      <c r="E68" s="212">
        <v>3</v>
      </c>
      <c r="F68" s="588"/>
      <c r="G68" s="589"/>
      <c r="H68" s="598">
        <f aca="true" t="shared" si="8" ref="H68:H75">B68+D68-F68</f>
        <v>123</v>
      </c>
      <c r="I68" s="599">
        <f aca="true" t="shared" si="9" ref="I68:I75">C68+E68-G68</f>
        <v>111</v>
      </c>
      <c r="J68" s="233"/>
      <c r="K68" s="212"/>
      <c r="L68" s="211"/>
      <c r="M68" s="232"/>
      <c r="N68" s="491"/>
      <c r="O68" s="491"/>
      <c r="P68" s="491"/>
      <c r="Q68" s="491"/>
      <c r="R68" s="491"/>
    </row>
    <row r="69" spans="1:18" ht="12.75">
      <c r="A69" s="583" t="s">
        <v>157</v>
      </c>
      <c r="B69" s="585">
        <v>814</v>
      </c>
      <c r="C69" s="495">
        <v>343</v>
      </c>
      <c r="D69" s="211">
        <v>10</v>
      </c>
      <c r="E69" s="212">
        <v>9</v>
      </c>
      <c r="F69" s="588"/>
      <c r="G69" s="589"/>
      <c r="H69" s="598">
        <f t="shared" si="8"/>
        <v>824</v>
      </c>
      <c r="I69" s="599">
        <f t="shared" si="9"/>
        <v>352</v>
      </c>
      <c r="J69" s="233"/>
      <c r="K69" s="212"/>
      <c r="L69" s="211"/>
      <c r="M69" s="232"/>
      <c r="N69" s="491"/>
      <c r="O69" s="491"/>
      <c r="P69" s="491"/>
      <c r="Q69" s="491"/>
      <c r="R69" s="491"/>
    </row>
    <row r="70" spans="1:18" ht="12.75">
      <c r="A70" s="583" t="s">
        <v>155</v>
      </c>
      <c r="B70" s="585">
        <v>12</v>
      </c>
      <c r="C70" s="495">
        <v>3</v>
      </c>
      <c r="D70" s="211">
        <v>79</v>
      </c>
      <c r="E70" s="212">
        <v>76</v>
      </c>
      <c r="F70" s="588"/>
      <c r="G70" s="589"/>
      <c r="H70" s="598">
        <f t="shared" si="8"/>
        <v>91</v>
      </c>
      <c r="I70" s="599">
        <f t="shared" si="9"/>
        <v>79</v>
      </c>
      <c r="J70" s="233">
        <v>1</v>
      </c>
      <c r="K70" s="212"/>
      <c r="L70" s="211"/>
      <c r="M70" s="232"/>
      <c r="N70" s="491"/>
      <c r="O70" s="491"/>
      <c r="P70" s="491"/>
      <c r="Q70" s="491"/>
      <c r="R70" s="491"/>
    </row>
    <row r="71" spans="1:18" ht="12.75">
      <c r="A71" s="583" t="s">
        <v>158</v>
      </c>
      <c r="B71" s="585">
        <v>12</v>
      </c>
      <c r="C71" s="495">
        <v>8</v>
      </c>
      <c r="D71" s="211">
        <v>7</v>
      </c>
      <c r="E71" s="212">
        <v>6</v>
      </c>
      <c r="F71" s="588"/>
      <c r="G71" s="589"/>
      <c r="H71" s="598">
        <f t="shared" si="8"/>
        <v>19</v>
      </c>
      <c r="I71" s="599">
        <f t="shared" si="9"/>
        <v>14</v>
      </c>
      <c r="J71" s="233">
        <v>1</v>
      </c>
      <c r="K71" s="212"/>
      <c r="L71" s="211"/>
      <c r="M71" s="232">
        <v>1</v>
      </c>
      <c r="N71" s="491"/>
      <c r="O71" s="491"/>
      <c r="P71" s="491"/>
      <c r="Q71" s="491"/>
      <c r="R71" s="491"/>
    </row>
    <row r="72" spans="1:18" ht="12.75">
      <c r="A72" s="583" t="s">
        <v>160</v>
      </c>
      <c r="B72" s="585">
        <v>63</v>
      </c>
      <c r="C72" s="495">
        <v>46</v>
      </c>
      <c r="D72" s="211">
        <v>6</v>
      </c>
      <c r="E72" s="212">
        <v>6</v>
      </c>
      <c r="F72" s="588"/>
      <c r="G72" s="589"/>
      <c r="H72" s="598">
        <f t="shared" si="8"/>
        <v>69</v>
      </c>
      <c r="I72" s="599">
        <f t="shared" si="9"/>
        <v>52</v>
      </c>
      <c r="J72" s="233"/>
      <c r="K72" s="212">
        <v>2</v>
      </c>
      <c r="L72" s="211"/>
      <c r="M72" s="232"/>
      <c r="N72" s="491"/>
      <c r="O72" s="491"/>
      <c r="P72" s="491"/>
      <c r="Q72" s="491"/>
      <c r="R72" s="491"/>
    </row>
    <row r="73" spans="1:18" ht="12.75">
      <c r="A73" s="583" t="s">
        <v>159</v>
      </c>
      <c r="B73" s="585">
        <v>18</v>
      </c>
      <c r="C73" s="495">
        <v>12</v>
      </c>
      <c r="D73" s="211"/>
      <c r="E73" s="212"/>
      <c r="F73" s="588"/>
      <c r="G73" s="589"/>
      <c r="H73" s="598">
        <f t="shared" si="8"/>
        <v>18</v>
      </c>
      <c r="I73" s="599">
        <f t="shared" si="9"/>
        <v>12</v>
      </c>
      <c r="J73" s="233"/>
      <c r="K73" s="212"/>
      <c r="L73" s="211"/>
      <c r="M73" s="232"/>
      <c r="N73" s="491"/>
      <c r="O73" s="491"/>
      <c r="P73" s="491"/>
      <c r="Q73" s="491"/>
      <c r="R73" s="491"/>
    </row>
    <row r="74" spans="1:18" ht="12.75">
      <c r="A74" s="583" t="s">
        <v>161</v>
      </c>
      <c r="B74" s="585">
        <v>101</v>
      </c>
      <c r="C74" s="495">
        <v>77</v>
      </c>
      <c r="D74" s="211">
        <v>25</v>
      </c>
      <c r="E74" s="212">
        <v>21</v>
      </c>
      <c r="F74" s="588"/>
      <c r="G74" s="589"/>
      <c r="H74" s="598">
        <f t="shared" si="8"/>
        <v>126</v>
      </c>
      <c r="I74" s="599">
        <f t="shared" si="9"/>
        <v>98</v>
      </c>
      <c r="J74" s="233"/>
      <c r="K74" s="212"/>
      <c r="L74" s="211"/>
      <c r="M74" s="232"/>
      <c r="N74" s="491"/>
      <c r="O74" s="491"/>
      <c r="P74" s="491"/>
      <c r="Q74" s="491"/>
      <c r="R74" s="491"/>
    </row>
    <row r="75" spans="1:18" ht="13.5" thickBot="1">
      <c r="A75" s="351" t="s">
        <v>5</v>
      </c>
      <c r="B75" s="586">
        <v>3903</v>
      </c>
      <c r="C75" s="597">
        <v>1684</v>
      </c>
      <c r="D75" s="205">
        <v>270</v>
      </c>
      <c r="E75" s="206">
        <v>251</v>
      </c>
      <c r="F75" s="593"/>
      <c r="G75" s="592"/>
      <c r="H75" s="598">
        <f t="shared" si="8"/>
        <v>4173</v>
      </c>
      <c r="I75" s="599">
        <f t="shared" si="9"/>
        <v>1935</v>
      </c>
      <c r="J75" s="234">
        <v>3</v>
      </c>
      <c r="K75" s="206">
        <v>136</v>
      </c>
      <c r="L75" s="205">
        <v>28</v>
      </c>
      <c r="M75" s="232">
        <v>391</v>
      </c>
      <c r="N75" s="491"/>
      <c r="O75" s="491"/>
      <c r="P75" s="491"/>
      <c r="Q75" s="491"/>
      <c r="R75" s="491"/>
    </row>
    <row r="76" spans="1:13" s="114" customFormat="1" ht="13.5" thickBot="1">
      <c r="A76" s="235" t="s">
        <v>13</v>
      </c>
      <c r="B76" s="587">
        <f aca="true" t="shared" si="10" ref="B76:G76">SUM(B67:B75)</f>
        <v>6059</v>
      </c>
      <c r="C76" s="590">
        <f t="shared" si="10"/>
        <v>2866</v>
      </c>
      <c r="D76" s="166">
        <f t="shared" si="10"/>
        <v>584</v>
      </c>
      <c r="E76" s="166">
        <f t="shared" si="10"/>
        <v>430</v>
      </c>
      <c r="F76" s="591">
        <f t="shared" si="10"/>
        <v>0</v>
      </c>
      <c r="G76" s="591">
        <f t="shared" si="10"/>
        <v>0</v>
      </c>
      <c r="H76" s="166">
        <f aca="true" t="shared" si="11" ref="H76:M76">SUM(H67:H75)</f>
        <v>6643</v>
      </c>
      <c r="I76" s="167">
        <f t="shared" si="11"/>
        <v>3296</v>
      </c>
      <c r="J76" s="236">
        <f t="shared" si="11"/>
        <v>5</v>
      </c>
      <c r="K76" s="169">
        <f t="shared" si="11"/>
        <v>138</v>
      </c>
      <c r="L76" s="166">
        <f t="shared" si="11"/>
        <v>28</v>
      </c>
      <c r="M76" s="167">
        <f t="shared" si="11"/>
        <v>392</v>
      </c>
    </row>
    <row r="77" spans="1:10" ht="12.75">
      <c r="A77" s="324"/>
      <c r="F77" s="214"/>
      <c r="G77" s="324"/>
      <c r="H77" s="349"/>
      <c r="J77" s="349"/>
    </row>
    <row r="78" ht="12.75">
      <c r="A78" s="98" t="s">
        <v>328</v>
      </c>
    </row>
    <row r="79" spans="1:9" ht="19.5" customHeight="1">
      <c r="A79" s="791" t="s">
        <v>120</v>
      </c>
      <c r="B79" s="791"/>
      <c r="C79" s="791"/>
      <c r="D79" s="791"/>
      <c r="E79" s="791"/>
      <c r="F79" s="791"/>
      <c r="G79" s="791"/>
      <c r="H79" s="791"/>
      <c r="I79" s="791"/>
    </row>
    <row r="80" ht="12.75">
      <c r="A80" s="345" t="s">
        <v>119</v>
      </c>
    </row>
    <row r="86" ht="12.75">
      <c r="J86" s="98"/>
    </row>
  </sheetData>
  <sheetProtection selectLockedCells="1"/>
  <mergeCells count="41">
    <mergeCell ref="J46:J47"/>
    <mergeCell ref="K46:K47"/>
    <mergeCell ref="L46:L47"/>
    <mergeCell ref="J65:J66"/>
    <mergeCell ref="J64:M64"/>
    <mergeCell ref="L65:M65"/>
    <mergeCell ref="K65:K66"/>
    <mergeCell ref="A79:I79"/>
    <mergeCell ref="A38:A39"/>
    <mergeCell ref="I46:I47"/>
    <mergeCell ref="A45:I45"/>
    <mergeCell ref="C38:D38"/>
    <mergeCell ref="E38:E39"/>
    <mergeCell ref="E46:G46"/>
    <mergeCell ref="B38:B39"/>
    <mergeCell ref="E3:F3"/>
    <mergeCell ref="F5:F6"/>
    <mergeCell ref="G5:G6"/>
    <mergeCell ref="A4:G4"/>
    <mergeCell ref="A5:A6"/>
    <mergeCell ref="B5:B6"/>
    <mergeCell ref="D5:E5"/>
    <mergeCell ref="C5:C6"/>
    <mergeCell ref="O13:Q13"/>
    <mergeCell ref="A37:B37"/>
    <mergeCell ref="A46:A47"/>
    <mergeCell ref="F38:F39"/>
    <mergeCell ref="N46:N47"/>
    <mergeCell ref="M46:M47"/>
    <mergeCell ref="I34:N34"/>
    <mergeCell ref="H46:H47"/>
    <mergeCell ref="J45:N45"/>
    <mergeCell ref="M16:M17"/>
    <mergeCell ref="D36:E36"/>
    <mergeCell ref="L16:L17"/>
    <mergeCell ref="K16:K17"/>
    <mergeCell ref="J16:J17"/>
    <mergeCell ref="I16:I17"/>
    <mergeCell ref="L7:L8"/>
    <mergeCell ref="K7:K8"/>
    <mergeCell ref="J7:J8"/>
  </mergeCells>
  <printOptions horizontalCentered="1"/>
  <pageMargins left="0" right="0" top="0.3937007874015748" bottom="0.3937007874015748" header="0" footer="0.11811023622047245"/>
  <pageSetup horizontalDpi="300" verticalDpi="300" orientation="landscape" paperSize="9" scale="83" r:id="rId1"/>
  <headerFooter alignWithMargins="0">
    <oddHeader>&amp;C
</oddHeader>
    <oddFooter>&amp;L&amp;8&amp;D&amp;R&amp;8TAB_11.XLS</oddFooter>
  </headerFooter>
  <rowBreaks count="1" manualBreakCount="1">
    <brk id="3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9">
      <selection activeCell="L54" sqref="L54"/>
    </sheetView>
  </sheetViews>
  <sheetFormatPr defaultColWidth="8.875" defaultRowHeight="12.75"/>
  <cols>
    <col min="1" max="1" width="11.00390625" style="99" customWidth="1"/>
    <col min="2" max="2" width="8.875" style="99" customWidth="1"/>
    <col min="3" max="3" width="9.625" style="99" bestFit="1" customWidth="1"/>
    <col min="4" max="9" width="8.875" style="99" customWidth="1"/>
    <col min="10" max="11" width="10.375" style="99" customWidth="1"/>
    <col min="12" max="12" width="9.25390625" style="99" customWidth="1"/>
    <col min="13" max="13" width="8.75390625" style="99" bestFit="1" customWidth="1"/>
    <col min="14" max="15" width="8.875" style="99" customWidth="1"/>
    <col min="16" max="16" width="18.375" style="99" customWidth="1"/>
    <col min="17" max="16384" width="8.875" style="99" customWidth="1"/>
  </cols>
  <sheetData>
    <row r="1" spans="1:12" ht="18">
      <c r="A1" s="95" t="s">
        <v>14</v>
      </c>
      <c r="B1" s="96" t="s">
        <v>15</v>
      </c>
      <c r="C1" s="97"/>
      <c r="D1" s="97"/>
      <c r="E1" s="97"/>
      <c r="F1" s="97"/>
      <c r="G1" s="97"/>
      <c r="H1" s="97"/>
      <c r="I1" s="97"/>
      <c r="J1" s="98"/>
      <c r="K1" s="98"/>
      <c r="L1" s="97"/>
    </row>
    <row r="2" spans="1:12" ht="18">
      <c r="A2" s="95"/>
      <c r="B2" s="96"/>
      <c r="C2" s="97"/>
      <c r="D2" s="97"/>
      <c r="E2" s="97"/>
      <c r="F2" s="97"/>
      <c r="G2" s="97"/>
      <c r="H2" s="97"/>
      <c r="I2" s="97"/>
      <c r="J2" s="98"/>
      <c r="K2" s="98"/>
      <c r="L2" s="97"/>
    </row>
    <row r="3" spans="1:12" ht="18.75" thickBot="1">
      <c r="A3" s="100" t="s">
        <v>56</v>
      </c>
      <c r="B3" s="96"/>
      <c r="C3" s="97"/>
      <c r="D3" s="97"/>
      <c r="E3" s="97"/>
      <c r="F3" s="97"/>
      <c r="G3" s="97"/>
      <c r="H3" s="97"/>
      <c r="I3" s="97"/>
      <c r="J3" s="98"/>
      <c r="K3" s="98"/>
      <c r="L3" s="97"/>
    </row>
    <row r="4" spans="1:11" ht="12.75" customHeight="1">
      <c r="A4" s="880" t="s">
        <v>30</v>
      </c>
      <c r="B4" s="881" t="s">
        <v>53</v>
      </c>
      <c r="C4" s="869" t="s">
        <v>297</v>
      </c>
      <c r="D4" s="883" t="s">
        <v>16</v>
      </c>
      <c r="E4" s="864"/>
      <c r="F4" s="869" t="s">
        <v>54</v>
      </c>
      <c r="G4" s="869" t="s">
        <v>25</v>
      </c>
      <c r="H4" s="871" t="s">
        <v>39</v>
      </c>
      <c r="J4" s="101"/>
      <c r="K4" s="101"/>
    </row>
    <row r="5" spans="1:8" ht="26.25" customHeight="1" thickBot="1">
      <c r="A5" s="876"/>
      <c r="B5" s="882"/>
      <c r="C5" s="870"/>
      <c r="D5" s="102" t="s">
        <v>147</v>
      </c>
      <c r="E5" s="102" t="s">
        <v>73</v>
      </c>
      <c r="F5" s="870"/>
      <c r="G5" s="870"/>
      <c r="H5" s="872"/>
    </row>
    <row r="6" spans="1:8" ht="12.75">
      <c r="A6" s="103" t="s">
        <v>47</v>
      </c>
      <c r="B6" s="153"/>
      <c r="C6" s="154"/>
      <c r="D6" s="154"/>
      <c r="E6" s="154"/>
      <c r="F6" s="154"/>
      <c r="G6" s="154">
        <v>1</v>
      </c>
      <c r="H6" s="155">
        <v>15</v>
      </c>
    </row>
    <row r="7" spans="1:8" ht="12.75">
      <c r="A7" s="103" t="s">
        <v>156</v>
      </c>
      <c r="B7" s="156">
        <v>4</v>
      </c>
      <c r="C7" s="157"/>
      <c r="D7" s="157"/>
      <c r="E7" s="157"/>
      <c r="F7" s="157"/>
      <c r="G7" s="157">
        <v>2</v>
      </c>
      <c r="H7" s="158">
        <v>25</v>
      </c>
    </row>
    <row r="8" spans="1:8" ht="12.75">
      <c r="A8" s="104" t="s">
        <v>157</v>
      </c>
      <c r="B8" s="159">
        <v>5</v>
      </c>
      <c r="C8" s="160"/>
      <c r="D8" s="160">
        <v>11</v>
      </c>
      <c r="E8" s="160"/>
      <c r="F8" s="160"/>
      <c r="G8" s="160">
        <v>1</v>
      </c>
      <c r="H8" s="161">
        <v>55</v>
      </c>
    </row>
    <row r="9" spans="1:8" ht="12.75">
      <c r="A9" s="104" t="s">
        <v>155</v>
      </c>
      <c r="B9" s="159">
        <v>72</v>
      </c>
      <c r="C9" s="160">
        <v>2</v>
      </c>
      <c r="D9" s="160"/>
      <c r="E9" s="160"/>
      <c r="F9" s="160"/>
      <c r="G9" s="160">
        <v>1</v>
      </c>
      <c r="H9" s="161">
        <v>16</v>
      </c>
    </row>
    <row r="10" spans="1:8" ht="12.75">
      <c r="A10" s="104" t="s">
        <v>158</v>
      </c>
      <c r="B10" s="159">
        <v>62</v>
      </c>
      <c r="C10" s="160"/>
      <c r="D10" s="160">
        <v>548</v>
      </c>
      <c r="E10" s="160">
        <v>201</v>
      </c>
      <c r="F10" s="160">
        <v>68</v>
      </c>
      <c r="G10" s="160">
        <v>3</v>
      </c>
      <c r="H10" s="161">
        <v>125</v>
      </c>
    </row>
    <row r="11" spans="1:8" ht="12.75">
      <c r="A11" s="104" t="s">
        <v>160</v>
      </c>
      <c r="B11" s="159"/>
      <c r="C11" s="160"/>
      <c r="D11" s="160"/>
      <c r="E11" s="160"/>
      <c r="F11" s="160"/>
      <c r="G11" s="160">
        <v>1</v>
      </c>
      <c r="H11" s="161">
        <v>44</v>
      </c>
    </row>
    <row r="12" spans="1:8" ht="12.75">
      <c r="A12" s="104" t="s">
        <v>28</v>
      </c>
      <c r="B12" s="159"/>
      <c r="C12" s="160"/>
      <c r="D12" s="160"/>
      <c r="E12" s="160"/>
      <c r="F12" s="160"/>
      <c r="G12" s="160">
        <v>1</v>
      </c>
      <c r="H12" s="161">
        <v>37</v>
      </c>
    </row>
    <row r="13" spans="1:8" ht="12.75">
      <c r="A13" s="104" t="s">
        <v>161</v>
      </c>
      <c r="B13" s="159"/>
      <c r="C13" s="160"/>
      <c r="D13" s="160"/>
      <c r="E13" s="160"/>
      <c r="F13" s="160"/>
      <c r="G13" s="160">
        <v>2</v>
      </c>
      <c r="H13" s="161">
        <v>110</v>
      </c>
    </row>
    <row r="14" spans="1:14" ht="13.5" thickBot="1">
      <c r="A14" s="105" t="s">
        <v>5</v>
      </c>
      <c r="B14" s="162">
        <v>136</v>
      </c>
      <c r="C14" s="163">
        <v>2312</v>
      </c>
      <c r="D14" s="163">
        <v>225</v>
      </c>
      <c r="E14" s="163">
        <v>1757</v>
      </c>
      <c r="F14" s="163">
        <v>62</v>
      </c>
      <c r="G14" s="163">
        <v>10</v>
      </c>
      <c r="H14" s="164">
        <v>410</v>
      </c>
      <c r="M14" s="106"/>
      <c r="N14" s="106"/>
    </row>
    <row r="15" spans="1:8" ht="13.5" thickBot="1">
      <c r="A15" s="107" t="s">
        <v>9</v>
      </c>
      <c r="B15" s="165">
        <f aca="true" t="shared" si="0" ref="B15:H15">SUM(B6:B14)</f>
        <v>279</v>
      </c>
      <c r="C15" s="166">
        <f t="shared" si="0"/>
        <v>2314</v>
      </c>
      <c r="D15" s="166">
        <f t="shared" si="0"/>
        <v>784</v>
      </c>
      <c r="E15" s="166">
        <f t="shared" si="0"/>
        <v>1958</v>
      </c>
      <c r="F15" s="166">
        <f t="shared" si="0"/>
        <v>130</v>
      </c>
      <c r="G15" s="166">
        <f t="shared" si="0"/>
        <v>22</v>
      </c>
      <c r="H15" s="167">
        <f t="shared" si="0"/>
        <v>837</v>
      </c>
    </row>
    <row r="16" spans="1:12" ht="12.7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2.7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2.7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3.5" thickBot="1">
      <c r="A20" s="108" t="s">
        <v>57</v>
      </c>
      <c r="B20" s="109"/>
      <c r="C20" s="109"/>
      <c r="D20" s="109"/>
      <c r="E20" s="108" t="s">
        <v>58</v>
      </c>
      <c r="F20" s="109"/>
      <c r="G20" s="109"/>
      <c r="H20" s="109"/>
      <c r="I20" s="109"/>
      <c r="J20" s="109"/>
      <c r="K20" s="109"/>
      <c r="L20" s="109"/>
    </row>
    <row r="21" spans="1:17" ht="25.5" customHeight="1" thickBot="1">
      <c r="A21" s="877" t="s">
        <v>21</v>
      </c>
      <c r="B21" s="878"/>
      <c r="C21" s="111"/>
      <c r="D21" s="112"/>
      <c r="E21" s="875" t="s">
        <v>30</v>
      </c>
      <c r="F21" s="873" t="s">
        <v>44</v>
      </c>
      <c r="G21" s="874"/>
      <c r="H21" s="874"/>
      <c r="I21" s="874"/>
      <c r="J21" s="811" t="s">
        <v>26</v>
      </c>
      <c r="K21" s="113"/>
      <c r="L21" s="114"/>
      <c r="N21" s="106"/>
      <c r="O21" s="101"/>
      <c r="P21" s="101"/>
      <c r="Q21" s="101"/>
    </row>
    <row r="22" spans="1:17" ht="13.5" thickBot="1">
      <c r="A22" s="115" t="s">
        <v>47</v>
      </c>
      <c r="B22" s="161">
        <v>803</v>
      </c>
      <c r="D22" s="112"/>
      <c r="E22" s="876"/>
      <c r="F22" s="116" t="s">
        <v>36</v>
      </c>
      <c r="G22" s="116" t="s">
        <v>38</v>
      </c>
      <c r="H22" s="116" t="s">
        <v>37</v>
      </c>
      <c r="I22" s="117" t="s">
        <v>38</v>
      </c>
      <c r="J22" s="879"/>
      <c r="K22" s="113"/>
      <c r="L22" s="114"/>
      <c r="O22" s="273"/>
      <c r="P22" s="272"/>
      <c r="Q22" s="101"/>
    </row>
    <row r="23" spans="1:17" ht="12.75">
      <c r="A23" s="115" t="s">
        <v>1</v>
      </c>
      <c r="B23" s="161">
        <v>1535</v>
      </c>
      <c r="E23" s="103" t="s">
        <v>47</v>
      </c>
      <c r="F23" s="118" t="s">
        <v>65</v>
      </c>
      <c r="G23" s="155"/>
      <c r="H23" s="119" t="s">
        <v>69</v>
      </c>
      <c r="I23" s="155">
        <v>1</v>
      </c>
      <c r="J23" s="238">
        <v>3476</v>
      </c>
      <c r="K23" s="101"/>
      <c r="L23" s="98"/>
      <c r="O23" s="274"/>
      <c r="P23" s="272"/>
      <c r="Q23" s="101"/>
    </row>
    <row r="24" spans="1:17" ht="12.75">
      <c r="A24" s="120" t="s">
        <v>6</v>
      </c>
      <c r="B24" s="161">
        <v>6383</v>
      </c>
      <c r="E24" s="103" t="s">
        <v>156</v>
      </c>
      <c r="F24" s="121" t="s">
        <v>65</v>
      </c>
      <c r="G24" s="158"/>
      <c r="H24" s="122" t="s">
        <v>69</v>
      </c>
      <c r="I24" s="158">
        <v>1</v>
      </c>
      <c r="J24" s="239">
        <v>29706</v>
      </c>
      <c r="K24" s="101"/>
      <c r="L24" s="98"/>
      <c r="O24" s="274"/>
      <c r="P24" s="272"/>
      <c r="Q24" s="101"/>
    </row>
    <row r="25" spans="1:17" ht="12.75">
      <c r="A25" s="120" t="s">
        <v>19</v>
      </c>
      <c r="B25" s="161">
        <v>2780</v>
      </c>
      <c r="E25" s="104" t="s">
        <v>157</v>
      </c>
      <c r="F25" s="121" t="s">
        <v>65</v>
      </c>
      <c r="G25" s="161"/>
      <c r="H25" s="122" t="s">
        <v>69</v>
      </c>
      <c r="I25" s="161">
        <v>1</v>
      </c>
      <c r="J25" s="240">
        <v>27389</v>
      </c>
      <c r="K25" s="101"/>
      <c r="L25" s="98"/>
      <c r="O25" s="274"/>
      <c r="P25" s="272"/>
      <c r="Q25" s="101"/>
    </row>
    <row r="26" spans="1:17" ht="12.75">
      <c r="A26" s="120" t="s">
        <v>162</v>
      </c>
      <c r="B26" s="161">
        <v>905</v>
      </c>
      <c r="E26" s="104" t="s">
        <v>155</v>
      </c>
      <c r="F26" s="121" t="s">
        <v>162</v>
      </c>
      <c r="G26" s="161">
        <v>1</v>
      </c>
      <c r="H26" s="122" t="s">
        <v>69</v>
      </c>
      <c r="I26" s="161"/>
      <c r="J26" s="240"/>
      <c r="K26" s="101"/>
      <c r="L26" s="98"/>
      <c r="O26" s="274"/>
      <c r="P26" s="272"/>
      <c r="Q26" s="101"/>
    </row>
    <row r="27" spans="1:17" ht="12.75">
      <c r="A27" s="120" t="s">
        <v>20</v>
      </c>
      <c r="B27" s="161">
        <v>3106</v>
      </c>
      <c r="E27" s="104" t="s">
        <v>158</v>
      </c>
      <c r="F27" s="121" t="s">
        <v>20</v>
      </c>
      <c r="G27" s="161"/>
      <c r="H27" s="122" t="s">
        <v>69</v>
      </c>
      <c r="I27" s="161">
        <v>3</v>
      </c>
      <c r="J27" s="240">
        <v>231189</v>
      </c>
      <c r="K27" s="101"/>
      <c r="L27" s="98"/>
      <c r="O27" s="274"/>
      <c r="P27" s="272"/>
      <c r="Q27" s="101"/>
    </row>
    <row r="28" spans="1:17" ht="12.75">
      <c r="A28" s="120" t="s">
        <v>7</v>
      </c>
      <c r="B28" s="161">
        <v>5254</v>
      </c>
      <c r="E28" s="104" t="s">
        <v>160</v>
      </c>
      <c r="F28" s="121" t="s">
        <v>65</v>
      </c>
      <c r="G28" s="161"/>
      <c r="H28" s="122" t="s">
        <v>69</v>
      </c>
      <c r="I28" s="161">
        <v>2</v>
      </c>
      <c r="J28" s="240">
        <v>136863</v>
      </c>
      <c r="K28" s="101"/>
      <c r="L28" s="98"/>
      <c r="O28" s="274"/>
      <c r="P28" s="272"/>
      <c r="Q28" s="101"/>
    </row>
    <row r="29" spans="1:17" ht="12.75">
      <c r="A29" s="120" t="s">
        <v>3</v>
      </c>
      <c r="B29" s="161">
        <v>2348</v>
      </c>
      <c r="E29" s="104" t="s">
        <v>28</v>
      </c>
      <c r="F29" s="121" t="s">
        <v>7</v>
      </c>
      <c r="G29" s="161">
        <v>1</v>
      </c>
      <c r="H29" s="122" t="s">
        <v>69</v>
      </c>
      <c r="I29" s="161"/>
      <c r="J29" s="240"/>
      <c r="K29" s="101"/>
      <c r="L29" s="98"/>
      <c r="O29" s="274"/>
      <c r="P29" s="272"/>
      <c r="Q29" s="101"/>
    </row>
    <row r="30" spans="1:17" ht="12.75">
      <c r="A30" s="120" t="s">
        <v>4</v>
      </c>
      <c r="B30" s="161">
        <v>4743</v>
      </c>
      <c r="E30" s="104" t="s">
        <v>161</v>
      </c>
      <c r="F30" s="121" t="s">
        <v>65</v>
      </c>
      <c r="G30" s="161"/>
      <c r="H30" s="122" t="s">
        <v>69</v>
      </c>
      <c r="I30" s="161">
        <v>3</v>
      </c>
      <c r="J30" s="240">
        <v>80648</v>
      </c>
      <c r="K30" s="101"/>
      <c r="L30" s="98"/>
      <c r="O30" s="101"/>
      <c r="P30" s="272"/>
      <c r="Q30" s="101"/>
    </row>
    <row r="31" spans="1:17" ht="13.5" thickBot="1">
      <c r="A31" s="123" t="s">
        <v>72</v>
      </c>
      <c r="B31" s="164">
        <v>474</v>
      </c>
      <c r="E31" s="105" t="s">
        <v>5</v>
      </c>
      <c r="F31" s="124" t="s">
        <v>65</v>
      </c>
      <c r="G31" s="168">
        <v>3</v>
      </c>
      <c r="H31" s="122" t="s">
        <v>69</v>
      </c>
      <c r="I31" s="168">
        <v>6</v>
      </c>
      <c r="J31" s="241">
        <v>563090</v>
      </c>
      <c r="K31" s="101"/>
      <c r="O31" s="101"/>
      <c r="P31" s="101"/>
      <c r="Q31" s="101"/>
    </row>
    <row r="32" spans="1:17" ht="13.5" thickBot="1">
      <c r="A32" s="125" t="s">
        <v>9</v>
      </c>
      <c r="B32" s="174">
        <f>SUM(B22:B31)</f>
        <v>28331</v>
      </c>
      <c r="E32" s="107" t="s">
        <v>9</v>
      </c>
      <c r="F32" s="136"/>
      <c r="G32" s="169">
        <f>SUM(G23:G31)</f>
        <v>5</v>
      </c>
      <c r="H32" s="136"/>
      <c r="I32" s="169">
        <f>SUM(I23:I31)</f>
        <v>17</v>
      </c>
      <c r="J32" s="242">
        <f>SUM(J23:J31)</f>
        <v>1072361</v>
      </c>
      <c r="K32" s="109"/>
      <c r="O32" s="101"/>
      <c r="P32" s="101"/>
      <c r="Q32" s="101"/>
    </row>
    <row r="34" ht="12.75">
      <c r="E34" s="99" t="s">
        <v>145</v>
      </c>
    </row>
    <row r="37" ht="12.75">
      <c r="D37" s="226"/>
    </row>
    <row r="38" ht="12.75">
      <c r="D38" s="226"/>
    </row>
    <row r="39" ht="12.75">
      <c r="D39" s="226"/>
    </row>
    <row r="40" spans="1:2" ht="12.75">
      <c r="A40" s="126"/>
      <c r="B40" s="126"/>
    </row>
    <row r="41" spans="1:2" ht="12.75">
      <c r="A41" s="126"/>
      <c r="B41" s="126"/>
    </row>
    <row r="42" spans="1:12" ht="14.25" customHeight="1" thickBot="1">
      <c r="A42" s="127" t="s">
        <v>154</v>
      </c>
      <c r="B42" s="128"/>
      <c r="C42" s="128"/>
      <c r="D42" s="128"/>
      <c r="F42" s="126" t="s">
        <v>68</v>
      </c>
      <c r="G42" s="126"/>
      <c r="H42" s="126"/>
      <c r="I42" s="126"/>
      <c r="J42" s="128"/>
      <c r="K42" s="128"/>
      <c r="L42" s="128"/>
    </row>
    <row r="43" spans="1:15" ht="13.5" customHeight="1">
      <c r="A43" s="888" t="s">
        <v>30</v>
      </c>
      <c r="B43" s="890" t="s">
        <v>66</v>
      </c>
      <c r="C43" s="892" t="s">
        <v>276</v>
      </c>
      <c r="D43" s="888" t="s">
        <v>9</v>
      </c>
      <c r="F43" s="888" t="s">
        <v>30</v>
      </c>
      <c r="G43" s="894" t="s">
        <v>66</v>
      </c>
      <c r="H43" s="886" t="s">
        <v>67</v>
      </c>
      <c r="I43" s="900" t="s">
        <v>71</v>
      </c>
      <c r="J43" s="884"/>
      <c r="K43" s="885"/>
      <c r="L43" s="571"/>
      <c r="M43" s="272"/>
      <c r="N43" s="4"/>
      <c r="O43" s="4"/>
    </row>
    <row r="44" spans="1:15" ht="12.75" customHeight="1" thickBot="1">
      <c r="A44" s="889"/>
      <c r="B44" s="891"/>
      <c r="C44" s="893"/>
      <c r="D44" s="889"/>
      <c r="F44" s="889"/>
      <c r="G44" s="895"/>
      <c r="H44" s="887"/>
      <c r="I44" s="901"/>
      <c r="J44" s="884"/>
      <c r="K44" s="885"/>
      <c r="L44" s="571"/>
      <c r="M44" s="272"/>
      <c r="N44" s="4"/>
      <c r="O44" s="4"/>
    </row>
    <row r="45" spans="1:15" ht="12.75">
      <c r="A45" s="170" t="s">
        <v>47</v>
      </c>
      <c r="B45" s="472">
        <v>31593</v>
      </c>
      <c r="C45" s="473">
        <v>25045</v>
      </c>
      <c r="D45" s="476">
        <f>SUM(B45:C45)</f>
        <v>56638</v>
      </c>
      <c r="F45" s="115" t="s">
        <v>47</v>
      </c>
      <c r="G45" s="265">
        <f aca="true" t="shared" si="1" ref="G45:G50">D45</f>
        <v>56638</v>
      </c>
      <c r="H45" s="277">
        <v>28500</v>
      </c>
      <c r="I45" s="278">
        <f>G45/H45</f>
        <v>1.9872982456140351</v>
      </c>
      <c r="J45" s="226"/>
      <c r="K45" s="226"/>
      <c r="L45" s="571"/>
      <c r="M45" s="272"/>
      <c r="N45" s="4"/>
      <c r="O45" s="4"/>
    </row>
    <row r="46" spans="1:15" ht="12.75">
      <c r="A46" s="171" t="s">
        <v>156</v>
      </c>
      <c r="B46" s="469">
        <v>6198</v>
      </c>
      <c r="C46" s="473">
        <v>3453</v>
      </c>
      <c r="D46" s="476">
        <f aca="true" t="shared" si="2" ref="D46:D52">SUM(B46:C46)</f>
        <v>9651</v>
      </c>
      <c r="F46" s="115" t="s">
        <v>156</v>
      </c>
      <c r="G46" s="265">
        <f t="shared" si="1"/>
        <v>9651</v>
      </c>
      <c r="H46" s="266">
        <v>20315</v>
      </c>
      <c r="I46" s="137">
        <f aca="true" t="shared" si="3" ref="I46:I53">G46/H46</f>
        <v>0.47506768397735666</v>
      </c>
      <c r="J46" s="226"/>
      <c r="K46" s="226"/>
      <c r="L46" s="571"/>
      <c r="M46" s="272"/>
      <c r="N46" s="4"/>
      <c r="O46" s="4"/>
    </row>
    <row r="47" spans="1:15" ht="12.75">
      <c r="A47" s="171" t="s">
        <v>170</v>
      </c>
      <c r="B47" s="469">
        <v>17843</v>
      </c>
      <c r="C47" s="473">
        <v>13594</v>
      </c>
      <c r="D47" s="476">
        <f t="shared" si="2"/>
        <v>31437</v>
      </c>
      <c r="F47" s="120" t="s">
        <v>170</v>
      </c>
      <c r="G47" s="265">
        <v>33795</v>
      </c>
      <c r="H47" s="267">
        <v>30942</v>
      </c>
      <c r="I47" s="137">
        <f t="shared" si="3"/>
        <v>1.0922047702152413</v>
      </c>
      <c r="J47" s="226"/>
      <c r="K47" s="226"/>
      <c r="L47" s="571"/>
      <c r="M47" s="272"/>
      <c r="N47" s="4"/>
      <c r="O47" s="4"/>
    </row>
    <row r="48" spans="1:15" ht="12.75">
      <c r="A48" s="171" t="s">
        <v>155</v>
      </c>
      <c r="B48" s="469">
        <v>5311</v>
      </c>
      <c r="C48" s="473">
        <v>603</v>
      </c>
      <c r="D48" s="476">
        <f t="shared" si="2"/>
        <v>5914</v>
      </c>
      <c r="F48" s="120" t="s">
        <v>155</v>
      </c>
      <c r="G48" s="265">
        <f t="shared" si="1"/>
        <v>5914</v>
      </c>
      <c r="H48" s="267">
        <v>1966</v>
      </c>
      <c r="I48" s="137">
        <f t="shared" si="3"/>
        <v>3.0081383519837233</v>
      </c>
      <c r="J48" s="226"/>
      <c r="K48" s="226"/>
      <c r="L48" s="571"/>
      <c r="M48" s="272"/>
      <c r="N48" s="4"/>
      <c r="O48" s="4"/>
    </row>
    <row r="49" spans="1:15" ht="12.75">
      <c r="A49" s="171" t="s">
        <v>158</v>
      </c>
      <c r="B49" s="469">
        <v>10337</v>
      </c>
      <c r="C49" s="473">
        <v>8836</v>
      </c>
      <c r="D49" s="476">
        <f t="shared" si="2"/>
        <v>19173</v>
      </c>
      <c r="F49" s="120" t="s">
        <v>158</v>
      </c>
      <c r="G49" s="265">
        <f t="shared" si="1"/>
        <v>19173</v>
      </c>
      <c r="H49" s="267">
        <v>75268</v>
      </c>
      <c r="I49" s="137">
        <f t="shared" si="3"/>
        <v>0.2547297656374555</v>
      </c>
      <c r="J49" s="226"/>
      <c r="K49" s="226"/>
      <c r="L49" s="571"/>
      <c r="M49" s="272"/>
      <c r="N49" s="4"/>
      <c r="O49" s="4"/>
    </row>
    <row r="50" spans="1:15" ht="12.75">
      <c r="A50" s="171" t="s">
        <v>160</v>
      </c>
      <c r="B50" s="469">
        <v>10152</v>
      </c>
      <c r="C50" s="473">
        <v>6337</v>
      </c>
      <c r="D50" s="476">
        <f t="shared" si="2"/>
        <v>16489</v>
      </c>
      <c r="F50" s="120" t="s">
        <v>160</v>
      </c>
      <c r="G50" s="265">
        <f t="shared" si="1"/>
        <v>16489</v>
      </c>
      <c r="H50" s="267">
        <v>32782</v>
      </c>
      <c r="I50" s="137">
        <f t="shared" si="3"/>
        <v>0.5029894454273687</v>
      </c>
      <c r="J50" s="226"/>
      <c r="K50" s="226"/>
      <c r="L50" s="571"/>
      <c r="M50" s="272"/>
      <c r="N50" s="4"/>
      <c r="O50" s="4"/>
    </row>
    <row r="51" spans="1:15" ht="12.75">
      <c r="A51" s="171" t="s">
        <v>161</v>
      </c>
      <c r="B51" s="469">
        <v>7359</v>
      </c>
      <c r="C51" s="473">
        <v>4687</v>
      </c>
      <c r="D51" s="476">
        <f t="shared" si="2"/>
        <v>12046</v>
      </c>
      <c r="F51" s="120" t="s">
        <v>28</v>
      </c>
      <c r="G51" s="265">
        <v>0</v>
      </c>
      <c r="H51" s="267">
        <v>17540</v>
      </c>
      <c r="I51" s="137">
        <f t="shared" si="3"/>
        <v>0</v>
      </c>
      <c r="J51" s="226"/>
      <c r="K51" s="226"/>
      <c r="L51" s="572"/>
      <c r="M51" s="372"/>
      <c r="N51" s="4"/>
      <c r="O51" s="4"/>
    </row>
    <row r="52" spans="1:12" ht="13.5" thickBot="1">
      <c r="A52" s="172" t="s">
        <v>5</v>
      </c>
      <c r="B52" s="470">
        <v>60858</v>
      </c>
      <c r="C52" s="474">
        <v>31677</v>
      </c>
      <c r="D52" s="476">
        <f t="shared" si="2"/>
        <v>92535</v>
      </c>
      <c r="F52" s="120" t="s">
        <v>161</v>
      </c>
      <c r="G52" s="265">
        <f>D51</f>
        <v>12046</v>
      </c>
      <c r="H52" s="268">
        <v>42908</v>
      </c>
      <c r="I52" s="137">
        <f t="shared" si="3"/>
        <v>0.2807401883098723</v>
      </c>
      <c r="J52" s="226"/>
      <c r="K52" s="226"/>
      <c r="L52" s="275"/>
    </row>
    <row r="53" spans="1:15" s="126" customFormat="1" ht="13.5" thickBot="1">
      <c r="A53" s="173" t="s">
        <v>9</v>
      </c>
      <c r="B53" s="471">
        <f>SUM(B45:B52)</f>
        <v>149651</v>
      </c>
      <c r="C53" s="475">
        <f>SUM(C45:C52)</f>
        <v>94232</v>
      </c>
      <c r="D53" s="624">
        <f>SUM(D45:D52)</f>
        <v>243883</v>
      </c>
      <c r="F53" s="123" t="s">
        <v>5</v>
      </c>
      <c r="G53" s="265">
        <f>D52</f>
        <v>92535</v>
      </c>
      <c r="H53" s="269">
        <v>296423</v>
      </c>
      <c r="I53" s="137">
        <f t="shared" si="3"/>
        <v>0.3121721323918859</v>
      </c>
      <c r="J53" s="276"/>
      <c r="K53" s="276"/>
      <c r="L53" s="275"/>
      <c r="O53" s="99"/>
    </row>
    <row r="54" spans="1:12" ht="13.5" thickBot="1">
      <c r="A54" s="126"/>
      <c r="B54" s="126"/>
      <c r="C54" s="126"/>
      <c r="D54" s="126"/>
      <c r="F54" s="129" t="s">
        <v>9</v>
      </c>
      <c r="G54" s="270">
        <f>SUM(G45:G53)</f>
        <v>246241</v>
      </c>
      <c r="H54" s="279">
        <f>SUM(H45:H53)</f>
        <v>546644</v>
      </c>
      <c r="I54" s="138">
        <f>SUM(G54/(H54-H51))</f>
        <v>0.4653924370256131</v>
      </c>
      <c r="J54" s="126"/>
      <c r="K54" s="126"/>
      <c r="L54" s="126"/>
    </row>
    <row r="55" spans="1:12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5:12" ht="12.75">
      <c r="E56" s="126"/>
      <c r="F56" s="126"/>
      <c r="G56" s="126"/>
      <c r="H56" s="126"/>
      <c r="I56" s="126"/>
      <c r="J56" s="126"/>
      <c r="K56" s="126"/>
      <c r="L56" s="126"/>
    </row>
    <row r="57" spans="1:12" ht="12.75">
      <c r="A57" s="126"/>
      <c r="C57" s="280"/>
      <c r="E57" s="126"/>
      <c r="F57" s="126"/>
      <c r="G57" s="126"/>
      <c r="H57" s="130"/>
      <c r="I57" s="126"/>
      <c r="J57" s="126"/>
      <c r="K57" s="126"/>
      <c r="L57" s="126"/>
    </row>
    <row r="58" spans="1:12" ht="12.75">
      <c r="A58" s="126"/>
      <c r="B58" s="126"/>
      <c r="C58" s="126"/>
      <c r="D58" s="130"/>
      <c r="E58" s="126"/>
      <c r="F58" s="126"/>
      <c r="G58" s="126"/>
      <c r="H58" s="126"/>
      <c r="I58" s="126"/>
      <c r="J58" s="126"/>
      <c r="K58" s="126"/>
      <c r="L58" s="126"/>
    </row>
    <row r="59" spans="1:12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</row>
    <row r="60" spans="1:12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1:11" ht="15.75">
      <c r="A61" s="897" t="s">
        <v>17</v>
      </c>
      <c r="B61" s="897"/>
      <c r="C61" s="897"/>
      <c r="D61" s="897"/>
      <c r="E61" s="897"/>
      <c r="F61" s="897"/>
      <c r="G61" s="897"/>
      <c r="H61" s="897"/>
      <c r="I61" s="897"/>
      <c r="J61" s="131"/>
      <c r="K61" s="131"/>
    </row>
    <row r="62" spans="1:12" ht="15.75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ht="15.75">
      <c r="A63" s="897" t="s">
        <v>212</v>
      </c>
      <c r="B63" s="897"/>
      <c r="C63" s="897"/>
      <c r="D63" s="897"/>
      <c r="E63" s="373">
        <f>H54</f>
        <v>546644</v>
      </c>
      <c r="F63" s="131" t="s">
        <v>70</v>
      </c>
      <c r="H63" s="131"/>
      <c r="I63" s="131"/>
      <c r="J63" s="131"/>
      <c r="K63" s="131"/>
      <c r="L63" s="131"/>
    </row>
    <row r="64" spans="1:12" ht="15.75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1:11" ht="15.75">
      <c r="A65" s="896" t="s">
        <v>213</v>
      </c>
      <c r="B65" s="896"/>
      <c r="C65" s="896"/>
      <c r="D65" s="896"/>
      <c r="E65" s="896"/>
      <c r="F65" s="896"/>
      <c r="G65" s="896"/>
      <c r="H65" s="896"/>
      <c r="I65" s="896"/>
      <c r="J65" s="896"/>
      <c r="K65" s="134">
        <f>I54</f>
        <v>0.4653924370256131</v>
      </c>
    </row>
    <row r="66" spans="1:12" ht="15.75">
      <c r="A66" s="127"/>
      <c r="I66" s="135"/>
      <c r="J66" s="126"/>
      <c r="K66" s="126"/>
      <c r="L66" s="132"/>
    </row>
    <row r="67" spans="1:12" ht="15.75">
      <c r="A67" s="897" t="s">
        <v>334</v>
      </c>
      <c r="B67" s="897"/>
      <c r="C67" s="897"/>
      <c r="D67" s="897"/>
      <c r="E67" s="897"/>
      <c r="F67" s="897"/>
      <c r="G67" s="897"/>
      <c r="H67" s="897"/>
      <c r="I67" s="897"/>
      <c r="J67" s="898">
        <v>242016</v>
      </c>
      <c r="K67" s="898"/>
      <c r="L67" s="898"/>
    </row>
    <row r="68" spans="1:12" ht="15.75">
      <c r="A68" s="244"/>
      <c r="B68" s="131"/>
      <c r="C68" s="131"/>
      <c r="D68" s="131"/>
      <c r="E68" s="131"/>
      <c r="F68" s="131"/>
      <c r="G68" s="131"/>
      <c r="H68" s="131"/>
      <c r="I68" s="131"/>
      <c r="J68" s="133"/>
      <c r="K68" s="133"/>
      <c r="L68" s="133"/>
    </row>
    <row r="69" spans="1:12" ht="15.75">
      <c r="A69" s="896" t="s">
        <v>214</v>
      </c>
      <c r="B69" s="896"/>
      <c r="C69" s="896"/>
      <c r="D69" s="896"/>
      <c r="E69" s="896"/>
      <c r="F69" s="896"/>
      <c r="G69" s="896"/>
      <c r="H69" s="896"/>
      <c r="I69" s="896"/>
      <c r="J69" s="896"/>
      <c r="K69" s="899">
        <f>J67/H53</f>
        <v>0.8164548634890005</v>
      </c>
      <c r="L69" s="899"/>
    </row>
    <row r="70" ht="12.75">
      <c r="I70" s="126"/>
    </row>
  </sheetData>
  <sheetProtection selectLockedCells="1"/>
  <mergeCells count="28">
    <mergeCell ref="A61:I61"/>
    <mergeCell ref="A63:D63"/>
    <mergeCell ref="I43:I44"/>
    <mergeCell ref="A69:J69"/>
    <mergeCell ref="A65:J65"/>
    <mergeCell ref="A67:I67"/>
    <mergeCell ref="J67:L67"/>
    <mergeCell ref="K69:L69"/>
    <mergeCell ref="J43:J44"/>
    <mergeCell ref="K43:K44"/>
    <mergeCell ref="H43:H44"/>
    <mergeCell ref="A43:A44"/>
    <mergeCell ref="B43:B44"/>
    <mergeCell ref="C43:C44"/>
    <mergeCell ref="D43:D44"/>
    <mergeCell ref="G43:G44"/>
    <mergeCell ref="F43:F44"/>
    <mergeCell ref="A21:B21"/>
    <mergeCell ref="J21:J22"/>
    <mergeCell ref="A4:A5"/>
    <mergeCell ref="B4:B5"/>
    <mergeCell ref="C4:C5"/>
    <mergeCell ref="D4:E4"/>
    <mergeCell ref="F4:F5"/>
    <mergeCell ref="G4:G5"/>
    <mergeCell ref="H4:H5"/>
    <mergeCell ref="F21:I21"/>
    <mergeCell ref="E21:E22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88" r:id="rId1"/>
  <headerFooter alignWithMargins="0">
    <oddFooter>&amp;L&amp;8&amp;D&amp;RTAB_11.EXC
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61">
      <selection activeCell="G69" sqref="G69"/>
    </sheetView>
  </sheetViews>
  <sheetFormatPr defaultColWidth="9.00390625" defaultRowHeight="12.75"/>
  <cols>
    <col min="1" max="1" width="43.625" style="785" customWidth="1"/>
    <col min="2" max="2" width="26.875" style="748" customWidth="1"/>
    <col min="3" max="3" width="11.75390625" style="748" customWidth="1"/>
    <col min="4" max="4" width="10.75390625" style="748" customWidth="1"/>
    <col min="5" max="5" width="9.125" style="748" customWidth="1"/>
    <col min="6" max="6" width="13.375" style="748" customWidth="1"/>
    <col min="7" max="7" width="16.75390625" style="748" customWidth="1"/>
    <col min="8" max="9" width="9.125" style="748" customWidth="1"/>
    <col min="10" max="10" width="17.25390625" style="749" customWidth="1"/>
    <col min="11" max="16384" width="9.125" style="748" customWidth="1"/>
  </cols>
  <sheetData>
    <row r="1" spans="1:10" s="760" customFormat="1" ht="15">
      <c r="A1" s="777" t="s">
        <v>335</v>
      </c>
      <c r="J1" s="761"/>
    </row>
    <row r="2" spans="1:5" ht="14.25" customHeight="1">
      <c r="A2" s="918" t="s">
        <v>336</v>
      </c>
      <c r="B2" s="919"/>
      <c r="C2" s="920"/>
      <c r="D2" s="932">
        <f>D3+D4</f>
        <v>8</v>
      </c>
      <c r="E2" s="928"/>
    </row>
    <row r="3" spans="1:5" ht="28.5" customHeight="1">
      <c r="A3" s="904" t="s">
        <v>337</v>
      </c>
      <c r="B3" s="918" t="s">
        <v>338</v>
      </c>
      <c r="C3" s="920"/>
      <c r="D3" s="931">
        <v>1</v>
      </c>
      <c r="E3" s="931"/>
    </row>
    <row r="4" spans="1:5" ht="15" customHeight="1">
      <c r="A4" s="904"/>
      <c r="B4" s="918" t="s">
        <v>339</v>
      </c>
      <c r="C4" s="920"/>
      <c r="D4" s="931">
        <v>7</v>
      </c>
      <c r="E4" s="931"/>
    </row>
    <row r="5" spans="1:5" ht="28.5" customHeight="1">
      <c r="A5" s="918" t="s">
        <v>340</v>
      </c>
      <c r="B5" s="919"/>
      <c r="C5" s="920"/>
      <c r="D5" s="902" t="s">
        <v>341</v>
      </c>
      <c r="E5" s="902"/>
    </row>
    <row r="6" spans="1:5" ht="25.5" customHeight="1">
      <c r="A6" s="918" t="s">
        <v>342</v>
      </c>
      <c r="B6" s="919"/>
      <c r="C6" s="920"/>
      <c r="D6" s="902" t="s">
        <v>341</v>
      </c>
      <c r="E6" s="902"/>
    </row>
    <row r="7" ht="12.75">
      <c r="A7" s="779"/>
    </row>
    <row r="8" ht="12.75">
      <c r="A8" s="779"/>
    </row>
    <row r="9" spans="1:10" s="760" customFormat="1" ht="15">
      <c r="A9" s="777" t="s">
        <v>343</v>
      </c>
      <c r="J9" s="761"/>
    </row>
    <row r="10" ht="12.75">
      <c r="A10" s="779"/>
    </row>
    <row r="11" spans="1:10" s="760" customFormat="1" ht="15">
      <c r="A11" s="777" t="s">
        <v>344</v>
      </c>
      <c r="F11" s="761"/>
      <c r="G11" s="761"/>
      <c r="J11" s="761"/>
    </row>
    <row r="12" spans="1:7" ht="12.75">
      <c r="A12" s="902" t="s">
        <v>345</v>
      </c>
      <c r="B12" s="902"/>
      <c r="C12" s="902"/>
      <c r="D12" s="923">
        <f>'TAB III'!G35+'TAB III'!J12+'TAB III'!M30+'TAB III'!N58+'TAB III'!H76</f>
        <v>751459</v>
      </c>
      <c r="E12" s="930"/>
      <c r="F12" s="749">
        <v>739757</v>
      </c>
      <c r="G12" s="749"/>
    </row>
    <row r="13" spans="1:7" ht="12.75">
      <c r="A13" s="902" t="s">
        <v>346</v>
      </c>
      <c r="B13" s="902"/>
      <c r="C13" s="902"/>
      <c r="D13" s="923">
        <f>'TAB III'!D35+'TAB III'!E35+'TAB III'!K30+'TAB III'!I58+'TAB III'!D76+32</f>
        <v>14313</v>
      </c>
      <c r="E13" s="930"/>
      <c r="F13" s="749">
        <v>14306</v>
      </c>
      <c r="G13" s="749"/>
    </row>
    <row r="14" spans="1:6" ht="12.75">
      <c r="A14" s="902" t="s">
        <v>347</v>
      </c>
      <c r="B14" s="902"/>
      <c r="C14" s="902"/>
      <c r="D14" s="923">
        <f>'TAB III'!F35+'TAB III'!L30+'TAB III'!M58+'TAB III'!F76</f>
        <v>3652</v>
      </c>
      <c r="E14" s="930"/>
      <c r="F14" s="749">
        <v>-3469</v>
      </c>
    </row>
    <row r="15" spans="1:7" ht="12.75">
      <c r="A15" s="779"/>
      <c r="D15" s="764"/>
      <c r="E15" s="764"/>
      <c r="F15" s="749">
        <f>SUM(F12:F14)</f>
        <v>750594</v>
      </c>
      <c r="G15" s="749"/>
    </row>
    <row r="16" spans="1:10" s="760" customFormat="1" ht="15">
      <c r="A16" s="777" t="s">
        <v>348</v>
      </c>
      <c r="D16" s="765"/>
      <c r="E16" s="765"/>
      <c r="F16" s="761">
        <f>D12-F15</f>
        <v>865</v>
      </c>
      <c r="G16" s="761"/>
      <c r="J16" s="761"/>
    </row>
    <row r="17" spans="1:5" ht="12.75">
      <c r="A17" s="918" t="s">
        <v>349</v>
      </c>
      <c r="B17" s="919"/>
      <c r="C17" s="920"/>
      <c r="D17" s="923">
        <f>D18+D19+D20</f>
        <v>1272</v>
      </c>
      <c r="E17" s="930"/>
    </row>
    <row r="18" spans="1:5" ht="12.75">
      <c r="A18" s="904" t="s">
        <v>337</v>
      </c>
      <c r="B18" s="918" t="s">
        <v>350</v>
      </c>
      <c r="C18" s="920"/>
      <c r="D18" s="923">
        <f>'TAB III'!B58+'TAB III'!E58+'TAB III'!H58</f>
        <v>924</v>
      </c>
      <c r="E18" s="930"/>
    </row>
    <row r="19" spans="1:5" ht="12.75">
      <c r="A19" s="904"/>
      <c r="B19" s="918" t="s">
        <v>351</v>
      </c>
      <c r="C19" s="920"/>
      <c r="D19" s="923">
        <f>'TAB III'!C58+'TAB III'!F58</f>
        <v>96</v>
      </c>
      <c r="E19" s="930"/>
    </row>
    <row r="20" spans="1:5" ht="12.75">
      <c r="A20" s="904"/>
      <c r="B20" s="918" t="s">
        <v>189</v>
      </c>
      <c r="C20" s="920"/>
      <c r="D20" s="923">
        <f>'TAB III'!D58+'TAB III'!G58</f>
        <v>252</v>
      </c>
      <c r="E20" s="930"/>
    </row>
    <row r="21" spans="1:5" ht="12.75">
      <c r="A21" s="918" t="s">
        <v>352</v>
      </c>
      <c r="B21" s="919"/>
      <c r="C21" s="920"/>
      <c r="D21" s="923">
        <f>D17+32</f>
        <v>1304</v>
      </c>
      <c r="E21" s="930"/>
    </row>
    <row r="22" spans="1:5" ht="12.75">
      <c r="A22" s="779"/>
      <c r="D22" s="764"/>
      <c r="E22" s="764"/>
    </row>
    <row r="23" spans="1:5" ht="12.75">
      <c r="A23" s="779" t="s">
        <v>353</v>
      </c>
      <c r="D23" s="764"/>
      <c r="E23" s="764"/>
    </row>
    <row r="24" spans="1:5" ht="12.75">
      <c r="A24" s="918" t="s">
        <v>190</v>
      </c>
      <c r="B24" s="919"/>
      <c r="C24" s="920"/>
      <c r="D24" s="923">
        <f>'TAB III'!F40</f>
        <v>116</v>
      </c>
      <c r="E24" s="930"/>
    </row>
    <row r="25" spans="1:5" ht="12.75">
      <c r="A25" s="918" t="s">
        <v>354</v>
      </c>
      <c r="B25" s="919"/>
      <c r="C25" s="920"/>
      <c r="D25" s="923">
        <f>'TAB III'!D40+'TAB III'!C40</f>
        <v>28</v>
      </c>
      <c r="E25" s="930"/>
    </row>
    <row r="26" ht="12.75">
      <c r="A26" s="779"/>
    </row>
    <row r="27" spans="1:10" s="760" customFormat="1" ht="15">
      <c r="A27" s="777" t="s">
        <v>355</v>
      </c>
      <c r="J27" s="761"/>
    </row>
    <row r="28" spans="1:5" ht="25.5">
      <c r="A28" s="905"/>
      <c r="B28" s="907" t="s">
        <v>356</v>
      </c>
      <c r="C28" s="908"/>
      <c r="D28" s="909"/>
      <c r="E28" s="753" t="s">
        <v>357</v>
      </c>
    </row>
    <row r="29" spans="1:5" ht="38.25">
      <c r="A29" s="906"/>
      <c r="B29" s="910" t="s">
        <v>358</v>
      </c>
      <c r="C29" s="910"/>
      <c r="D29" s="769" t="s">
        <v>191</v>
      </c>
      <c r="E29" s="753"/>
    </row>
    <row r="30" spans="1:5" ht="12.75">
      <c r="A30" s="902" t="s">
        <v>13</v>
      </c>
      <c r="B30" s="902"/>
      <c r="C30" s="902"/>
      <c r="D30" s="770">
        <v>136</v>
      </c>
      <c r="E30" s="768">
        <f>'TAB III'!J76</f>
        <v>5</v>
      </c>
    </row>
    <row r="31" spans="1:5" ht="12.75">
      <c r="A31" s="903" t="s">
        <v>337</v>
      </c>
      <c r="B31" s="902" t="s">
        <v>359</v>
      </c>
      <c r="C31" s="902"/>
      <c r="D31" s="770">
        <v>30</v>
      </c>
      <c r="E31" s="767">
        <v>5</v>
      </c>
    </row>
    <row r="32" spans="1:5" ht="12.75">
      <c r="A32" s="904"/>
      <c r="B32" s="902" t="s">
        <v>360</v>
      </c>
      <c r="C32" s="902"/>
      <c r="D32" s="770">
        <v>48</v>
      </c>
      <c r="E32" s="767"/>
    </row>
    <row r="33" spans="1:5" ht="12.75">
      <c r="A33" s="904"/>
      <c r="B33" s="902" t="s">
        <v>361</v>
      </c>
      <c r="C33" s="902"/>
      <c r="D33" s="770">
        <v>58</v>
      </c>
      <c r="E33" s="767"/>
    </row>
    <row r="34" ht="12.75">
      <c r="A34" s="779"/>
    </row>
    <row r="35" ht="12.75">
      <c r="A35" s="779"/>
    </row>
    <row r="36" spans="1:10" s="760" customFormat="1" ht="15">
      <c r="A36" s="777" t="s">
        <v>362</v>
      </c>
      <c r="J36" s="761"/>
    </row>
    <row r="37" spans="1:5" ht="51">
      <c r="A37" s="902"/>
      <c r="B37" s="902"/>
      <c r="C37" s="902"/>
      <c r="D37" s="769" t="s">
        <v>137</v>
      </c>
      <c r="E37" s="769" t="s">
        <v>363</v>
      </c>
    </row>
    <row r="38" spans="1:5" ht="12.75">
      <c r="A38" s="902" t="s">
        <v>364</v>
      </c>
      <c r="B38" s="902"/>
      <c r="C38" s="902"/>
      <c r="D38" s="772">
        <f>'TAB I'!J16</f>
        <v>74.75</v>
      </c>
      <c r="E38" s="773">
        <f>D38</f>
        <v>74.75</v>
      </c>
    </row>
    <row r="39" spans="1:5" ht="12.75">
      <c r="A39" s="903" t="s">
        <v>139</v>
      </c>
      <c r="B39" s="902" t="s">
        <v>365</v>
      </c>
      <c r="C39" s="902"/>
      <c r="D39" s="772">
        <f>'TAB I'!B16+'TAB I'!C16</f>
        <v>32</v>
      </c>
      <c r="E39" s="773">
        <f aca="true" t="shared" si="0" ref="E39:E44">D39</f>
        <v>32</v>
      </c>
    </row>
    <row r="40" spans="1:5" ht="12.75">
      <c r="A40" s="904"/>
      <c r="B40" s="902" t="s">
        <v>366</v>
      </c>
      <c r="C40" s="902"/>
      <c r="D40" s="772">
        <f>'TAB I'!B16</f>
        <v>13</v>
      </c>
      <c r="E40" s="773">
        <f t="shared" si="0"/>
        <v>13</v>
      </c>
    </row>
    <row r="41" spans="1:5" ht="12.75">
      <c r="A41" s="904"/>
      <c r="B41" s="902" t="s">
        <v>367</v>
      </c>
      <c r="C41" s="902"/>
      <c r="D41" s="772">
        <f>'TAB I'!D16+'TAB I'!E16</f>
        <v>2</v>
      </c>
      <c r="E41" s="773">
        <f t="shared" si="0"/>
        <v>2</v>
      </c>
    </row>
    <row r="42" spans="1:5" ht="12.75">
      <c r="A42" s="904"/>
      <c r="B42" s="902" t="s">
        <v>368</v>
      </c>
      <c r="C42" s="902"/>
      <c r="D42" s="772">
        <f>'TAB I'!D16</f>
        <v>1</v>
      </c>
      <c r="E42" s="773">
        <f t="shared" si="0"/>
        <v>1</v>
      </c>
    </row>
    <row r="43" spans="1:5" ht="12.75">
      <c r="A43" s="904"/>
      <c r="B43" s="902" t="s">
        <v>369</v>
      </c>
      <c r="C43" s="902"/>
      <c r="D43" s="772">
        <f>'TAB I'!F16+'TAB I'!G16</f>
        <v>38</v>
      </c>
      <c r="E43" s="773">
        <f t="shared" si="0"/>
        <v>38</v>
      </c>
    </row>
    <row r="44" spans="1:5" ht="12.75">
      <c r="A44" s="904"/>
      <c r="B44" s="902" t="s">
        <v>370</v>
      </c>
      <c r="C44" s="902"/>
      <c r="D44" s="772">
        <f>'TAB I'!F16</f>
        <v>17</v>
      </c>
      <c r="E44" s="773">
        <f t="shared" si="0"/>
        <v>17</v>
      </c>
    </row>
    <row r="45" spans="1:4" ht="12.75">
      <c r="A45" s="780"/>
      <c r="B45" s="418"/>
      <c r="C45" s="418"/>
      <c r="D45" s="418"/>
    </row>
    <row r="46" spans="1:4" ht="12.75">
      <c r="A46" s="780"/>
      <c r="B46" s="418"/>
      <c r="C46" s="418"/>
      <c r="D46" s="418"/>
    </row>
    <row r="47" spans="1:4" ht="12.75">
      <c r="A47" s="780"/>
      <c r="B47" s="418"/>
      <c r="C47" s="418"/>
      <c r="D47" s="418"/>
    </row>
    <row r="48" ht="12.75">
      <c r="A48" s="779"/>
    </row>
    <row r="49" spans="1:10" s="760" customFormat="1" ht="15.75">
      <c r="A49" s="781" t="s">
        <v>371</v>
      </c>
      <c r="J49" s="761"/>
    </row>
    <row r="50" spans="1:10" s="760" customFormat="1" ht="15">
      <c r="A50" s="777"/>
      <c r="J50" s="761"/>
    </row>
    <row r="51" spans="1:10" s="760" customFormat="1" ht="15">
      <c r="A51" s="777" t="s">
        <v>372</v>
      </c>
      <c r="J51" s="761"/>
    </row>
    <row r="52" spans="1:10" s="754" customFormat="1" ht="45" customHeight="1">
      <c r="A52" s="933"/>
      <c r="B52" s="933"/>
      <c r="C52" s="933"/>
      <c r="D52" s="757" t="s">
        <v>426</v>
      </c>
      <c r="E52" s="757" t="s">
        <v>427</v>
      </c>
      <c r="J52" s="755"/>
    </row>
    <row r="53" spans="1:5" ht="12.75">
      <c r="A53" s="902" t="s">
        <v>257</v>
      </c>
      <c r="B53" s="902"/>
      <c r="C53" s="902"/>
      <c r="D53" s="772">
        <v>6</v>
      </c>
      <c r="E53" s="772">
        <v>5</v>
      </c>
    </row>
    <row r="54" spans="1:5" ht="12.75">
      <c r="A54" s="902" t="s">
        <v>373</v>
      </c>
      <c r="B54" s="902"/>
      <c r="C54" s="902"/>
      <c r="D54" s="772">
        <v>74</v>
      </c>
      <c r="E54" s="772">
        <v>50</v>
      </c>
    </row>
    <row r="55" ht="12.75">
      <c r="A55" s="779"/>
    </row>
    <row r="56" spans="1:10" s="760" customFormat="1" ht="15">
      <c r="A56" s="777" t="s">
        <v>374</v>
      </c>
      <c r="J56" s="761"/>
    </row>
    <row r="57" spans="1:10" s="754" customFormat="1" ht="22.5">
      <c r="A57" s="912"/>
      <c r="B57" s="912"/>
      <c r="C57" s="756" t="s">
        <v>426</v>
      </c>
      <c r="D57" s="756" t="s">
        <v>427</v>
      </c>
      <c r="E57" s="756" t="s">
        <v>13</v>
      </c>
      <c r="J57" s="755"/>
    </row>
    <row r="58" spans="1:5" ht="12.75">
      <c r="A58" s="913" t="s">
        <v>375</v>
      </c>
      <c r="B58" s="913"/>
      <c r="C58" s="767">
        <v>410</v>
      </c>
      <c r="D58" s="767">
        <v>427</v>
      </c>
      <c r="E58" s="767">
        <f>SUM(C58:D58)</f>
        <v>837</v>
      </c>
    </row>
    <row r="59" spans="1:5" ht="25.5">
      <c r="A59" s="904" t="s">
        <v>376</v>
      </c>
      <c r="B59" s="751" t="s">
        <v>377</v>
      </c>
      <c r="C59" s="771">
        <v>74</v>
      </c>
      <c r="D59" s="771">
        <v>219</v>
      </c>
      <c r="E59" s="771">
        <f aca="true" t="shared" si="1" ref="E59:E64">SUM(C59:D59)</f>
        <v>293</v>
      </c>
    </row>
    <row r="60" spans="1:5" ht="12.75">
      <c r="A60" s="904"/>
      <c r="B60" s="751" t="s">
        <v>378</v>
      </c>
      <c r="C60" s="767">
        <v>410</v>
      </c>
      <c r="D60" s="767">
        <v>216</v>
      </c>
      <c r="E60" s="767">
        <f t="shared" si="1"/>
        <v>626</v>
      </c>
    </row>
    <row r="61" spans="1:5" ht="12.75">
      <c r="A61" s="913" t="s">
        <v>379</v>
      </c>
      <c r="B61" s="913"/>
      <c r="C61" s="767">
        <v>35</v>
      </c>
      <c r="D61" s="767">
        <v>55</v>
      </c>
      <c r="E61" s="767">
        <f t="shared" si="1"/>
        <v>90</v>
      </c>
    </row>
    <row r="62" spans="1:5" ht="25.5">
      <c r="A62" s="904" t="s">
        <v>376</v>
      </c>
      <c r="B62" s="751" t="s">
        <v>380</v>
      </c>
      <c r="C62" s="771"/>
      <c r="D62" s="771"/>
      <c r="E62" s="771">
        <f t="shared" si="1"/>
        <v>0</v>
      </c>
    </row>
    <row r="63" spans="1:5" ht="12.75">
      <c r="A63" s="904"/>
      <c r="B63" s="751" t="s">
        <v>381</v>
      </c>
      <c r="C63" s="767">
        <v>35</v>
      </c>
      <c r="D63" s="767">
        <v>163</v>
      </c>
      <c r="E63" s="767">
        <f t="shared" si="1"/>
        <v>198</v>
      </c>
    </row>
    <row r="64" spans="1:5" s="749" customFormat="1" ht="12.75">
      <c r="A64" s="911" t="s">
        <v>382</v>
      </c>
      <c r="B64" s="911"/>
      <c r="C64" s="768">
        <v>107957</v>
      </c>
      <c r="D64" s="768">
        <v>72249</v>
      </c>
      <c r="E64" s="768">
        <f t="shared" si="1"/>
        <v>180206</v>
      </c>
    </row>
    <row r="65" ht="12.75">
      <c r="A65" s="779"/>
    </row>
    <row r="66" spans="1:10" s="760" customFormat="1" ht="15">
      <c r="A66" s="777" t="s">
        <v>383</v>
      </c>
      <c r="J66" s="761"/>
    </row>
    <row r="67" spans="1:5" ht="22.5">
      <c r="A67" s="902"/>
      <c r="B67" s="902"/>
      <c r="C67" s="756" t="s">
        <v>426</v>
      </c>
      <c r="D67" s="757" t="s">
        <v>427</v>
      </c>
      <c r="E67" s="757" t="s">
        <v>13</v>
      </c>
    </row>
    <row r="68" spans="1:5" ht="12.75">
      <c r="A68" s="902" t="s">
        <v>216</v>
      </c>
      <c r="B68" s="902"/>
      <c r="C68" s="767"/>
      <c r="D68" s="767"/>
      <c r="E68" s="767"/>
    </row>
    <row r="69" spans="1:5" ht="12.75">
      <c r="A69" s="902" t="s">
        <v>217</v>
      </c>
      <c r="B69" s="902"/>
      <c r="C69" s="767">
        <v>1</v>
      </c>
      <c r="D69" s="767">
        <v>5</v>
      </c>
      <c r="E69" s="767">
        <f>SUM(C69:D69)</f>
        <v>6</v>
      </c>
    </row>
    <row r="70" spans="1:5" ht="12.75">
      <c r="A70" s="902" t="s">
        <v>266</v>
      </c>
      <c r="B70" s="902"/>
      <c r="C70" s="767"/>
      <c r="D70" s="767"/>
      <c r="E70" s="767"/>
    </row>
    <row r="71" spans="1:5" ht="12.75">
      <c r="A71" s="902" t="s">
        <v>267</v>
      </c>
      <c r="B71" s="902"/>
      <c r="C71" s="767">
        <v>6</v>
      </c>
      <c r="D71" s="767">
        <v>11</v>
      </c>
      <c r="E71" s="767">
        <f>SUM(C71:D71)</f>
        <v>17</v>
      </c>
    </row>
    <row r="72" ht="12.75">
      <c r="A72" s="779"/>
    </row>
    <row r="73" spans="1:10" s="762" customFormat="1" ht="15.75">
      <c r="A73" s="781" t="s">
        <v>384</v>
      </c>
      <c r="J73" s="763"/>
    </row>
    <row r="74" spans="1:10" s="762" customFormat="1" ht="15.75">
      <c r="A74" s="781"/>
      <c r="J74" s="763"/>
    </row>
    <row r="75" spans="1:10" s="760" customFormat="1" ht="15">
      <c r="A75" s="777" t="s">
        <v>385</v>
      </c>
      <c r="J75" s="761"/>
    </row>
    <row r="76" spans="1:5" ht="12.75">
      <c r="A76" s="902" t="s">
        <v>386</v>
      </c>
      <c r="B76" s="902"/>
      <c r="C76" s="902"/>
      <c r="D76" s="917">
        <f>'TAB IV'!B32</f>
        <v>28331</v>
      </c>
      <c r="E76" s="916"/>
    </row>
    <row r="77" spans="1:5" ht="12.75">
      <c r="A77" s="902" t="s">
        <v>387</v>
      </c>
      <c r="B77" s="902"/>
      <c r="C77" s="902"/>
      <c r="D77" s="916">
        <v>0</v>
      </c>
      <c r="E77" s="916"/>
    </row>
    <row r="78" spans="1:5" ht="12.75">
      <c r="A78" s="902" t="s">
        <v>388</v>
      </c>
      <c r="B78" s="902"/>
      <c r="C78" s="902"/>
      <c r="D78" s="915" t="s">
        <v>428</v>
      </c>
      <c r="E78" s="915"/>
    </row>
    <row r="79" spans="1:5" ht="12.75">
      <c r="A79" s="902" t="s">
        <v>389</v>
      </c>
      <c r="B79" s="902"/>
      <c r="C79" s="902"/>
      <c r="D79" s="915" t="s">
        <v>429</v>
      </c>
      <c r="E79" s="915"/>
    </row>
    <row r="80" ht="12.75">
      <c r="A80" s="779"/>
    </row>
    <row r="81" spans="1:10" s="760" customFormat="1" ht="15">
      <c r="A81" s="777" t="s">
        <v>390</v>
      </c>
      <c r="J81" s="761"/>
    </row>
    <row r="82" spans="1:5" ht="12.75" customHeight="1">
      <c r="A82" s="918" t="s">
        <v>391</v>
      </c>
      <c r="B82" s="919"/>
      <c r="C82" s="919"/>
      <c r="D82" s="920"/>
      <c r="E82" s="768">
        <f>E83+E84</f>
        <v>243883</v>
      </c>
    </row>
    <row r="83" spans="1:5" ht="12.75">
      <c r="A83" s="904" t="s">
        <v>337</v>
      </c>
      <c r="B83" s="902" t="s">
        <v>392</v>
      </c>
      <c r="C83" s="902"/>
      <c r="D83" s="902"/>
      <c r="E83" s="768">
        <v>149651</v>
      </c>
    </row>
    <row r="84" spans="1:5" ht="12.75">
      <c r="A84" s="904"/>
      <c r="B84" s="902" t="s">
        <v>393</v>
      </c>
      <c r="C84" s="902"/>
      <c r="D84" s="902"/>
      <c r="E84" s="768">
        <v>94232</v>
      </c>
    </row>
    <row r="85" spans="1:5" ht="12.75">
      <c r="A85" s="902" t="s">
        <v>394</v>
      </c>
      <c r="B85" s="902"/>
      <c r="C85" s="902"/>
      <c r="D85" s="902"/>
      <c r="E85" s="768">
        <v>2742</v>
      </c>
    </row>
    <row r="86" spans="1:5" ht="12.75">
      <c r="A86" s="902" t="s">
        <v>395</v>
      </c>
      <c r="B86" s="902"/>
      <c r="C86" s="902"/>
      <c r="D86" s="902"/>
      <c r="E86" s="768">
        <v>784</v>
      </c>
    </row>
    <row r="87" spans="1:5" ht="12.75">
      <c r="A87" s="913" t="s">
        <v>396</v>
      </c>
      <c r="B87" s="913"/>
      <c r="C87" s="902" t="s">
        <v>397</v>
      </c>
      <c r="D87" s="902"/>
      <c r="E87" s="768">
        <v>88</v>
      </c>
    </row>
    <row r="88" spans="1:5" ht="12.75">
      <c r="A88" s="913"/>
      <c r="B88" s="913"/>
      <c r="C88" s="902" t="s">
        <v>398</v>
      </c>
      <c r="D88" s="902"/>
      <c r="E88" s="768">
        <v>607</v>
      </c>
    </row>
    <row r="89" spans="1:5" ht="12.75">
      <c r="A89" s="913"/>
      <c r="B89" s="913"/>
      <c r="C89" s="902" t="s">
        <v>399</v>
      </c>
      <c r="D89" s="902"/>
      <c r="E89" s="768"/>
    </row>
    <row r="90" spans="1:5" ht="12.75">
      <c r="A90" s="902" t="s">
        <v>400</v>
      </c>
      <c r="B90" s="902"/>
      <c r="C90" s="902"/>
      <c r="D90" s="902"/>
      <c r="E90" s="768">
        <v>2404</v>
      </c>
    </row>
    <row r="91" spans="1:5" ht="12.75">
      <c r="A91" s="913" t="s">
        <v>396</v>
      </c>
      <c r="B91" s="913"/>
      <c r="C91" s="902" t="s">
        <v>397</v>
      </c>
      <c r="D91" s="902"/>
      <c r="E91" s="768">
        <v>838</v>
      </c>
    </row>
    <row r="92" spans="1:5" ht="12.75">
      <c r="A92" s="913"/>
      <c r="B92" s="913"/>
      <c r="C92" s="902" t="s">
        <v>398</v>
      </c>
      <c r="D92" s="902"/>
      <c r="E92" s="768">
        <v>1051</v>
      </c>
    </row>
    <row r="93" spans="1:5" ht="12.75">
      <c r="A93" s="913"/>
      <c r="B93" s="913"/>
      <c r="C93" s="902" t="s">
        <v>399</v>
      </c>
      <c r="D93" s="902"/>
      <c r="E93" s="768"/>
    </row>
    <row r="94" spans="1:5" ht="21" customHeight="1">
      <c r="A94" s="921" t="s">
        <v>425</v>
      </c>
      <c r="B94" s="922"/>
      <c r="C94" s="922"/>
      <c r="D94" s="922"/>
      <c r="E94" s="768">
        <v>130</v>
      </c>
    </row>
    <row r="95" spans="1:5" ht="12.75">
      <c r="A95" s="902" t="s">
        <v>401</v>
      </c>
      <c r="B95" s="902"/>
      <c r="C95" s="902"/>
      <c r="D95" s="902"/>
      <c r="E95" s="768">
        <v>68</v>
      </c>
    </row>
    <row r="96" spans="1:5" ht="12.75">
      <c r="A96" s="914" t="s">
        <v>396</v>
      </c>
      <c r="B96" s="914"/>
      <c r="C96" s="902" t="s">
        <v>397</v>
      </c>
      <c r="D96" s="902"/>
      <c r="E96" s="768">
        <v>3</v>
      </c>
    </row>
    <row r="97" spans="1:5" ht="12.75">
      <c r="A97" s="914"/>
      <c r="B97" s="914"/>
      <c r="C97" s="902" t="s">
        <v>398</v>
      </c>
      <c r="D97" s="902"/>
      <c r="E97" s="768">
        <v>65</v>
      </c>
    </row>
    <row r="98" spans="1:5" ht="12.75">
      <c r="A98" s="914"/>
      <c r="B98" s="914"/>
      <c r="C98" s="902" t="s">
        <v>399</v>
      </c>
      <c r="D98" s="902"/>
      <c r="E98" s="768"/>
    </row>
    <row r="99" spans="1:5" ht="12.75">
      <c r="A99" s="902" t="s">
        <v>402</v>
      </c>
      <c r="B99" s="902"/>
      <c r="C99" s="902"/>
      <c r="D99" s="902"/>
      <c r="E99" s="768">
        <v>62</v>
      </c>
    </row>
    <row r="100" spans="1:5" ht="12.75">
      <c r="A100" s="914" t="s">
        <v>396</v>
      </c>
      <c r="B100" s="914"/>
      <c r="C100" s="902" t="s">
        <v>397</v>
      </c>
      <c r="D100" s="902"/>
      <c r="E100" s="768"/>
    </row>
    <row r="101" spans="1:5" ht="12.75">
      <c r="A101" s="914"/>
      <c r="B101" s="914"/>
      <c r="C101" s="902" t="s">
        <v>398</v>
      </c>
      <c r="D101" s="902"/>
      <c r="E101" s="768"/>
    </row>
    <row r="102" spans="1:5" ht="12.75">
      <c r="A102" s="914"/>
      <c r="B102" s="914"/>
      <c r="C102" s="902" t="s">
        <v>399</v>
      </c>
      <c r="D102" s="902"/>
      <c r="E102" s="768">
        <v>62</v>
      </c>
    </row>
    <row r="103" spans="1:4" ht="12.75">
      <c r="A103" s="782"/>
      <c r="B103" s="750"/>
      <c r="C103" s="750"/>
      <c r="D103" s="750"/>
    </row>
    <row r="104" spans="1:5" ht="32.25" customHeight="1">
      <c r="A104" s="929" t="s">
        <v>403</v>
      </c>
      <c r="B104" s="929"/>
      <c r="C104" s="929"/>
      <c r="D104" s="929"/>
      <c r="E104" s="929"/>
    </row>
    <row r="105" ht="12.75">
      <c r="A105" s="779"/>
    </row>
    <row r="106" spans="1:10" s="758" customFormat="1" ht="12.75">
      <c r="A106" s="783" t="s">
        <v>404</v>
      </c>
      <c r="J106" s="759"/>
    </row>
    <row r="107" spans="1:5" ht="12.75">
      <c r="A107" s="902" t="s">
        <v>405</v>
      </c>
      <c r="B107" s="902"/>
      <c r="C107" s="902"/>
      <c r="D107" s="923">
        <f>D108+D109+D110+D111</f>
        <v>546644</v>
      </c>
      <c r="E107" s="923"/>
    </row>
    <row r="108" spans="1:5" ht="12.75">
      <c r="A108" s="925" t="s">
        <v>424</v>
      </c>
      <c r="B108" s="924" t="s">
        <v>406</v>
      </c>
      <c r="C108" s="924"/>
      <c r="D108" s="923">
        <v>332374</v>
      </c>
      <c r="E108" s="923"/>
    </row>
    <row r="109" spans="1:5" ht="12.75">
      <c r="A109" s="926"/>
      <c r="B109" s="924" t="s">
        <v>407</v>
      </c>
      <c r="C109" s="924"/>
      <c r="D109" s="923">
        <v>106210</v>
      </c>
      <c r="E109" s="923"/>
    </row>
    <row r="110" spans="1:5" ht="12.75">
      <c r="A110" s="926"/>
      <c r="B110" s="924" t="s">
        <v>408</v>
      </c>
      <c r="C110" s="924"/>
      <c r="D110" s="923">
        <v>52288</v>
      </c>
      <c r="E110" s="923"/>
    </row>
    <row r="111" spans="1:5" ht="12.75">
      <c r="A111" s="926"/>
      <c r="B111" s="924" t="s">
        <v>409</v>
      </c>
      <c r="C111" s="924"/>
      <c r="D111" s="923">
        <v>55772</v>
      </c>
      <c r="E111" s="923"/>
    </row>
    <row r="112" ht="12.75">
      <c r="A112" s="784" t="s">
        <v>420</v>
      </c>
    </row>
    <row r="113" ht="12.75">
      <c r="E113" s="747" t="s">
        <v>423</v>
      </c>
    </row>
    <row r="114" ht="12.75">
      <c r="A114" s="779" t="s">
        <v>422</v>
      </c>
    </row>
    <row r="115" spans="2:4" ht="12.75">
      <c r="B115" s="747" t="s">
        <v>410</v>
      </c>
      <c r="D115" s="747" t="s">
        <v>421</v>
      </c>
    </row>
    <row r="116" ht="12.75">
      <c r="A116" s="779"/>
    </row>
    <row r="117" spans="1:10" s="758" customFormat="1" ht="12.75">
      <c r="A117" s="783" t="s">
        <v>411</v>
      </c>
      <c r="J117" s="759"/>
    </row>
    <row r="118" spans="1:5" ht="12.75">
      <c r="A118" s="902"/>
      <c r="B118" s="902"/>
      <c r="C118" s="774" t="s">
        <v>412</v>
      </c>
      <c r="D118" s="915" t="s">
        <v>413</v>
      </c>
      <c r="E118" s="915"/>
    </row>
    <row r="119" spans="1:5" ht="12.75">
      <c r="A119" s="902" t="s">
        <v>414</v>
      </c>
      <c r="B119" s="902"/>
      <c r="C119" s="766">
        <v>616</v>
      </c>
      <c r="D119" s="923">
        <v>3273</v>
      </c>
      <c r="E119" s="923"/>
    </row>
    <row r="120" spans="1:5" ht="12.75">
      <c r="A120" s="902" t="s">
        <v>415</v>
      </c>
      <c r="B120" s="902"/>
      <c r="C120" s="766">
        <v>70</v>
      </c>
      <c r="D120" s="923">
        <v>533</v>
      </c>
      <c r="E120" s="923"/>
    </row>
    <row r="121" ht="12.75">
      <c r="A121" s="779"/>
    </row>
    <row r="122" ht="12.75">
      <c r="A122" s="779"/>
    </row>
    <row r="123" spans="1:10" s="758" customFormat="1" ht="12.75">
      <c r="A123" s="783" t="s">
        <v>416</v>
      </c>
      <c r="J123" s="759"/>
    </row>
    <row r="124" spans="1:5" ht="12.75">
      <c r="A124" s="915" t="s">
        <v>417</v>
      </c>
      <c r="B124" s="915"/>
      <c r="C124" s="915"/>
      <c r="D124" s="927">
        <f>'TAB IV'!B15+'TAB IV'!C15</f>
        <v>2593</v>
      </c>
      <c r="E124" s="928"/>
    </row>
    <row r="125" ht="12.75">
      <c r="A125" s="779"/>
    </row>
    <row r="126" ht="12.75">
      <c r="A126" s="779"/>
    </row>
    <row r="127" ht="12.75">
      <c r="A127" s="783" t="s">
        <v>419</v>
      </c>
    </row>
    <row r="128" spans="1:5" ht="12.75">
      <c r="A128" s="778" t="s">
        <v>418</v>
      </c>
      <c r="B128" s="752"/>
      <c r="C128" s="752"/>
      <c r="D128" s="927">
        <f>'TAB II.'!J17+'TAB II.'!E36+'TAB II.'!K33+'TAB II.'!J19</f>
        <v>17814125.32</v>
      </c>
      <c r="E128" s="928"/>
    </row>
    <row r="131" ht="12.75">
      <c r="A131" s="786"/>
    </row>
  </sheetData>
  <sheetProtection/>
  <mergeCells count="118">
    <mergeCell ref="B31:C31"/>
    <mergeCell ref="B44:C44"/>
    <mergeCell ref="B43:C43"/>
    <mergeCell ref="B42:C42"/>
    <mergeCell ref="A53:C53"/>
    <mergeCell ref="A52:C52"/>
    <mergeCell ref="B33:C33"/>
    <mergeCell ref="B32:C32"/>
    <mergeCell ref="D19:E19"/>
    <mergeCell ref="D20:E20"/>
    <mergeCell ref="D21:E21"/>
    <mergeCell ref="A21:C21"/>
    <mergeCell ref="B20:C20"/>
    <mergeCell ref="B19:C19"/>
    <mergeCell ref="D4:E4"/>
    <mergeCell ref="D3:E3"/>
    <mergeCell ref="D2:E2"/>
    <mergeCell ref="A6:C6"/>
    <mergeCell ref="A5:C5"/>
    <mergeCell ref="B4:C4"/>
    <mergeCell ref="B3:C3"/>
    <mergeCell ref="A2:C2"/>
    <mergeCell ref="D5:E5"/>
    <mergeCell ref="D12:E12"/>
    <mergeCell ref="D13:E13"/>
    <mergeCell ref="D14:E14"/>
    <mergeCell ref="A124:C124"/>
    <mergeCell ref="D128:E128"/>
    <mergeCell ref="A104:E104"/>
    <mergeCell ref="D6:E6"/>
    <mergeCell ref="A14:C14"/>
    <mergeCell ref="A12:C12"/>
    <mergeCell ref="D17:E17"/>
    <mergeCell ref="D18:E18"/>
    <mergeCell ref="D24:E24"/>
    <mergeCell ref="D25:E25"/>
    <mergeCell ref="D118:E118"/>
    <mergeCell ref="D119:E119"/>
    <mergeCell ref="D120:E120"/>
    <mergeCell ref="D124:E124"/>
    <mergeCell ref="A120:B120"/>
    <mergeCell ref="A119:B119"/>
    <mergeCell ref="A118:B118"/>
    <mergeCell ref="A108:A111"/>
    <mergeCell ref="D107:E107"/>
    <mergeCell ref="B111:C111"/>
    <mergeCell ref="B110:C110"/>
    <mergeCell ref="B109:C109"/>
    <mergeCell ref="B108:C108"/>
    <mergeCell ref="A107:C107"/>
    <mergeCell ref="D111:E111"/>
    <mergeCell ref="D110:E110"/>
    <mergeCell ref="D109:E109"/>
    <mergeCell ref="D108:E108"/>
    <mergeCell ref="C91:D91"/>
    <mergeCell ref="A86:D86"/>
    <mergeCell ref="A85:D85"/>
    <mergeCell ref="B84:D84"/>
    <mergeCell ref="A87:B89"/>
    <mergeCell ref="A54:C54"/>
    <mergeCell ref="C98:D98"/>
    <mergeCell ref="C97:D97"/>
    <mergeCell ref="C96:D96"/>
    <mergeCell ref="A95:D95"/>
    <mergeCell ref="A94:D94"/>
    <mergeCell ref="C93:D93"/>
    <mergeCell ref="A96:B98"/>
    <mergeCell ref="A91:B93"/>
    <mergeCell ref="C92:D92"/>
    <mergeCell ref="D77:E77"/>
    <mergeCell ref="D76:E76"/>
    <mergeCell ref="A82:D82"/>
    <mergeCell ref="A79:C79"/>
    <mergeCell ref="A78:C78"/>
    <mergeCell ref="A77:C77"/>
    <mergeCell ref="A76:C76"/>
    <mergeCell ref="C102:D102"/>
    <mergeCell ref="C101:D101"/>
    <mergeCell ref="C100:D100"/>
    <mergeCell ref="A99:D99"/>
    <mergeCell ref="A100:B102"/>
    <mergeCell ref="A70:B70"/>
    <mergeCell ref="A69:B69"/>
    <mergeCell ref="A68:B68"/>
    <mergeCell ref="A71:B71"/>
    <mergeCell ref="B83:D83"/>
    <mergeCell ref="A57:B57"/>
    <mergeCell ref="A58:B58"/>
    <mergeCell ref="A59:A60"/>
    <mergeCell ref="A61:B61"/>
    <mergeCell ref="A90:D90"/>
    <mergeCell ref="C89:D89"/>
    <mergeCell ref="A62:A63"/>
    <mergeCell ref="A64:B64"/>
    <mergeCell ref="A83:A84"/>
    <mergeCell ref="C88:D88"/>
    <mergeCell ref="C87:D87"/>
    <mergeCell ref="A67:B67"/>
    <mergeCell ref="D79:E79"/>
    <mergeCell ref="D78:E78"/>
    <mergeCell ref="A3:A4"/>
    <mergeCell ref="A18:A20"/>
    <mergeCell ref="A13:C13"/>
    <mergeCell ref="B29:C29"/>
    <mergeCell ref="A25:C25"/>
    <mergeCell ref="A24:C24"/>
    <mergeCell ref="B18:C18"/>
    <mergeCell ref="A17:C17"/>
    <mergeCell ref="B40:C40"/>
    <mergeCell ref="B39:C39"/>
    <mergeCell ref="A31:A33"/>
    <mergeCell ref="A28:A29"/>
    <mergeCell ref="B28:D28"/>
    <mergeCell ref="A38:C38"/>
    <mergeCell ref="A37:C37"/>
    <mergeCell ref="A39:A44"/>
    <mergeCell ref="B41:C41"/>
    <mergeCell ref="A30:C30"/>
  </mergeCells>
  <hyperlinks>
    <hyperlink ref="A94" location="_edn1" display="_edn1"/>
    <hyperlink ref="A108" location="_edn2" display="_edn2"/>
    <hyperlink ref="A131" location="_ednref1" display="_ednref1"/>
  </hyperlinks>
  <printOptions/>
  <pageMargins left="0" right="0" top="0.7480314960629921" bottom="0.7480314960629921" header="0.31496062992125984" footer="0.31496062992125984"/>
  <pageSetup horizontalDpi="600" verticalDpi="600" orientation="portrait" paperSize="9" r:id="rId1"/>
  <rowBreaks count="1" manualBreakCount="1">
    <brk id="7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31">
      <selection activeCell="L33" sqref="L33"/>
    </sheetView>
  </sheetViews>
  <sheetFormatPr defaultColWidth="9.00390625" defaultRowHeight="12.75"/>
  <cols>
    <col min="1" max="1" width="14.125" style="2" customWidth="1"/>
    <col min="2" max="12" width="9.125" style="2" customWidth="1"/>
    <col min="13" max="13" width="23.875" style="2" customWidth="1"/>
    <col min="14" max="14" width="18.125" style="357" customWidth="1"/>
    <col min="15" max="15" width="20.25390625" style="2" customWidth="1"/>
    <col min="16" max="16384" width="9.125" style="2" customWidth="1"/>
  </cols>
  <sheetData>
    <row r="1" spans="1:14" s="42" customFormat="1" ht="18">
      <c r="A1" s="949" t="s">
        <v>76</v>
      </c>
      <c r="B1" s="949"/>
      <c r="C1" s="949"/>
      <c r="D1" s="949"/>
      <c r="N1" s="356"/>
    </row>
    <row r="2" spans="1:4" ht="15.75">
      <c r="A2" s="43"/>
      <c r="B2" s="43"/>
      <c r="C2" s="43"/>
      <c r="D2" s="43"/>
    </row>
    <row r="3" spans="1:14" s="42" customFormat="1" ht="18">
      <c r="A3" s="292" t="s">
        <v>172</v>
      </c>
      <c r="B3" s="293"/>
      <c r="C3" s="293"/>
      <c r="D3" s="293"/>
      <c r="E3" s="294"/>
      <c r="F3" s="294"/>
      <c r="G3" s="294"/>
      <c r="H3" s="294"/>
      <c r="I3" s="294"/>
      <c r="J3" s="294"/>
      <c r="N3" s="356"/>
    </row>
    <row r="4" spans="1:4" ht="15.75">
      <c r="A4" s="43"/>
      <c r="B4" s="43"/>
      <c r="C4" s="43"/>
      <c r="D4" s="43"/>
    </row>
    <row r="5" spans="6:15" ht="15">
      <c r="F5" s="47" t="s">
        <v>124</v>
      </c>
      <c r="G5" s="45"/>
      <c r="H5" s="45"/>
      <c r="N5" s="938" t="s">
        <v>110</v>
      </c>
      <c r="O5" s="938"/>
    </row>
    <row r="6" spans="1:15" ht="24.75" customHeight="1">
      <c r="A6" s="3" t="s">
        <v>0</v>
      </c>
      <c r="N6" s="942" t="s">
        <v>153</v>
      </c>
      <c r="O6" s="942"/>
    </row>
    <row r="7" spans="1:16" ht="24.75" customHeight="1">
      <c r="A7" s="3" t="s">
        <v>105</v>
      </c>
      <c r="F7" s="46" t="s">
        <v>316</v>
      </c>
      <c r="G7" s="46"/>
      <c r="H7" s="46"/>
      <c r="I7" s="46"/>
      <c r="J7" s="18"/>
      <c r="K7" s="18"/>
      <c r="L7" s="46"/>
      <c r="M7" s="18"/>
      <c r="N7" s="358" t="s">
        <v>83</v>
      </c>
      <c r="O7" s="355"/>
      <c r="P7" s="18"/>
    </row>
    <row r="8" spans="1:16" ht="24.75" customHeight="1">
      <c r="A8" s="3" t="s">
        <v>106</v>
      </c>
      <c r="F8" s="939" t="s">
        <v>180</v>
      </c>
      <c r="G8" s="939"/>
      <c r="H8" s="939"/>
      <c r="I8" s="939"/>
      <c r="J8" s="939"/>
      <c r="K8" s="939"/>
      <c r="L8" s="939"/>
      <c r="M8" s="939"/>
      <c r="N8" s="359" t="s">
        <v>125</v>
      </c>
      <c r="O8" s="355"/>
      <c r="P8" s="18"/>
    </row>
    <row r="9" spans="14:16" ht="24.75" customHeight="1">
      <c r="N9" s="359"/>
      <c r="O9" s="355"/>
      <c r="P9" s="18"/>
    </row>
    <row r="10" spans="1:16" ht="24.75" customHeight="1">
      <c r="A10" s="3" t="s">
        <v>46</v>
      </c>
      <c r="N10" s="359"/>
      <c r="O10" s="355"/>
      <c r="P10" s="18"/>
    </row>
    <row r="11" spans="1:16" ht="24.75" customHeight="1">
      <c r="A11" s="3" t="s">
        <v>77</v>
      </c>
      <c r="I11" s="45"/>
      <c r="J11" s="45"/>
      <c r="K11" s="45"/>
      <c r="L11" s="45"/>
      <c r="N11" s="359"/>
      <c r="O11" s="355"/>
      <c r="P11" s="18"/>
    </row>
    <row r="12" spans="2:16" ht="32.25" customHeight="1">
      <c r="B12" s="60" t="s">
        <v>108</v>
      </c>
      <c r="F12" s="943" t="s">
        <v>317</v>
      </c>
      <c r="G12" s="944"/>
      <c r="H12" s="944"/>
      <c r="I12" s="944"/>
      <c r="J12" s="944"/>
      <c r="K12" s="944"/>
      <c r="L12" s="944"/>
      <c r="M12" s="944"/>
      <c r="N12" s="358" t="s">
        <v>199</v>
      </c>
      <c r="O12" s="355"/>
      <c r="P12" s="18"/>
    </row>
    <row r="13" spans="2:16" ht="37.5" customHeight="1">
      <c r="B13" s="3" t="s">
        <v>107</v>
      </c>
      <c r="F13" s="45"/>
      <c r="G13" s="45"/>
      <c r="H13" s="45"/>
      <c r="I13" s="45"/>
      <c r="J13" s="45"/>
      <c r="K13" s="45"/>
      <c r="L13" s="45"/>
      <c r="M13" s="18"/>
      <c r="N13" s="359"/>
      <c r="O13" s="355"/>
      <c r="P13" s="18"/>
    </row>
    <row r="14" spans="2:16" ht="45.75" customHeight="1">
      <c r="B14" s="3"/>
      <c r="C14" s="950" t="s">
        <v>93</v>
      </c>
      <c r="D14" s="951"/>
      <c r="E14" s="952"/>
      <c r="F14" s="953" t="s">
        <v>181</v>
      </c>
      <c r="G14" s="954"/>
      <c r="H14" s="954"/>
      <c r="I14" s="954"/>
      <c r="J14" s="954"/>
      <c r="K14" s="954"/>
      <c r="L14" s="954"/>
      <c r="M14" s="954"/>
      <c r="N14" s="358" t="s">
        <v>199</v>
      </c>
      <c r="O14" s="355"/>
      <c r="P14" s="18"/>
    </row>
    <row r="15" spans="2:16" ht="24.75" customHeight="1">
      <c r="B15" s="3"/>
      <c r="C15" s="51" t="s">
        <v>94</v>
      </c>
      <c r="D15" s="51"/>
      <c r="E15" s="51"/>
      <c r="F15" s="939" t="s">
        <v>95</v>
      </c>
      <c r="G15" s="939"/>
      <c r="H15" s="939"/>
      <c r="I15" s="939"/>
      <c r="J15" s="939"/>
      <c r="K15" s="939"/>
      <c r="L15" s="939"/>
      <c r="M15" s="18"/>
      <c r="N15" s="936" t="s">
        <v>199</v>
      </c>
      <c r="O15" s="937"/>
      <c r="P15" s="18"/>
    </row>
    <row r="16" spans="2:16" ht="15.75" customHeight="1">
      <c r="B16" s="3"/>
      <c r="C16" s="40"/>
      <c r="F16" s="46"/>
      <c r="G16" s="46"/>
      <c r="H16" s="46"/>
      <c r="I16" s="46"/>
      <c r="J16" s="46"/>
      <c r="K16" s="46"/>
      <c r="L16" s="46"/>
      <c r="M16" s="352"/>
      <c r="N16" s="940"/>
      <c r="O16" s="941"/>
      <c r="P16" s="18"/>
    </row>
    <row r="17" spans="2:16" ht="36.75" customHeight="1">
      <c r="B17" s="934" t="s">
        <v>109</v>
      </c>
      <c r="C17" s="934"/>
      <c r="D17" s="934"/>
      <c r="E17" s="935"/>
      <c r="F17" s="939"/>
      <c r="G17" s="939"/>
      <c r="H17" s="939"/>
      <c r="I17" s="939"/>
      <c r="J17" s="939"/>
      <c r="K17" s="939"/>
      <c r="L17" s="939"/>
      <c r="M17" s="939"/>
      <c r="N17" s="936" t="s">
        <v>173</v>
      </c>
      <c r="O17" s="937"/>
      <c r="P17" s="18"/>
    </row>
    <row r="18" spans="2:16" ht="24.75" customHeight="1">
      <c r="B18" s="3"/>
      <c r="N18" s="359"/>
      <c r="O18" s="18"/>
      <c r="P18" s="18"/>
    </row>
    <row r="19" spans="2:16" ht="24.75" customHeight="1">
      <c r="B19" s="3"/>
      <c r="N19" s="359"/>
      <c r="O19" s="18"/>
      <c r="P19" s="18"/>
    </row>
    <row r="20" spans="1:16" ht="24.75" customHeight="1">
      <c r="A20" s="3" t="s">
        <v>11</v>
      </c>
      <c r="N20" s="359"/>
      <c r="O20" s="18"/>
      <c r="P20" s="18"/>
    </row>
    <row r="21" spans="1:16" ht="24.75" customHeight="1">
      <c r="A21" s="3" t="s">
        <v>117</v>
      </c>
      <c r="N21" s="359"/>
      <c r="O21" s="18"/>
      <c r="P21" s="18"/>
    </row>
    <row r="22" spans="1:16" ht="24.75" customHeight="1">
      <c r="A22" s="50" t="s">
        <v>100</v>
      </c>
      <c r="N22" s="359"/>
      <c r="O22" s="18"/>
      <c r="P22" s="18"/>
    </row>
    <row r="23" spans="1:16" ht="24.75" customHeight="1">
      <c r="A23" s="48" t="s">
        <v>20</v>
      </c>
      <c r="B23" s="52" t="s">
        <v>96</v>
      </c>
      <c r="C23" s="44" t="s">
        <v>97</v>
      </c>
      <c r="D23" s="947" t="s">
        <v>182</v>
      </c>
      <c r="E23" s="947"/>
      <c r="F23" s="947"/>
      <c r="G23" s="947"/>
      <c r="H23" s="947"/>
      <c r="I23" s="947"/>
      <c r="J23" s="947"/>
      <c r="K23" s="947"/>
      <c r="L23" s="947"/>
      <c r="M23" s="948"/>
      <c r="N23" s="360" t="s">
        <v>184</v>
      </c>
      <c r="O23" s="352"/>
      <c r="P23" s="18"/>
    </row>
    <row r="24" spans="1:16" ht="24.75" customHeight="1">
      <c r="A24" s="148" t="s">
        <v>75</v>
      </c>
      <c r="B24" s="52" t="s">
        <v>98</v>
      </c>
      <c r="C24" s="44" t="s">
        <v>99</v>
      </c>
      <c r="D24" s="947" t="s">
        <v>151</v>
      </c>
      <c r="E24" s="947"/>
      <c r="F24" s="947"/>
      <c r="G24" s="947"/>
      <c r="H24" s="947"/>
      <c r="I24" s="947"/>
      <c r="J24" s="947"/>
      <c r="K24" s="947"/>
      <c r="L24" s="947"/>
      <c r="M24" s="948"/>
      <c r="N24" s="360" t="s">
        <v>184</v>
      </c>
      <c r="O24" s="18"/>
      <c r="P24" s="18"/>
    </row>
    <row r="25" spans="1:256" s="18" customFormat="1" ht="24.75" customHeight="1">
      <c r="A25" s="150" t="s">
        <v>149</v>
      </c>
      <c r="B25" s="52" t="s">
        <v>150</v>
      </c>
      <c r="C25" s="44" t="s">
        <v>65</v>
      </c>
      <c r="D25" s="947" t="s">
        <v>187</v>
      </c>
      <c r="E25" s="947"/>
      <c r="F25" s="947"/>
      <c r="G25" s="947"/>
      <c r="H25" s="947"/>
      <c r="I25" s="947"/>
      <c r="J25" s="947"/>
      <c r="K25" s="947"/>
      <c r="L25" s="947"/>
      <c r="M25" s="948"/>
      <c r="N25" s="360" t="s">
        <v>183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  <c r="IR25" s="149"/>
      <c r="IS25" s="149"/>
      <c r="IT25" s="149"/>
      <c r="IU25" s="149"/>
      <c r="IV25" s="149"/>
    </row>
    <row r="26" spans="1:16" ht="37.5" customHeight="1">
      <c r="A26" s="53" t="s">
        <v>196</v>
      </c>
      <c r="B26" s="2" t="s">
        <v>101</v>
      </c>
      <c r="N26" s="957"/>
      <c r="O26" s="958"/>
      <c r="P26" s="18"/>
    </row>
    <row r="27" spans="2:16" ht="28.5" customHeight="1">
      <c r="B27" s="151" t="s">
        <v>186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N27" s="957"/>
      <c r="O27" s="958"/>
      <c r="P27" s="18"/>
    </row>
    <row r="28" spans="1:17" ht="24.75" customHeight="1">
      <c r="A28" s="18"/>
      <c r="B28" s="2" t="s">
        <v>78</v>
      </c>
      <c r="N28" s="359"/>
      <c r="O28" s="237"/>
      <c r="P28" s="237"/>
      <c r="Q28" s="59"/>
    </row>
    <row r="29" spans="1:20" ht="24.75" customHeight="1">
      <c r="A29" s="53" t="s">
        <v>197</v>
      </c>
      <c r="B29" s="2" t="s">
        <v>171</v>
      </c>
      <c r="G29" s="28"/>
      <c r="L29" s="59"/>
      <c r="N29" s="956"/>
      <c r="O29" s="948"/>
      <c r="P29" s="948"/>
      <c r="Q29" s="59"/>
      <c r="R29" s="28"/>
      <c r="S29" s="28"/>
      <c r="T29" s="28"/>
    </row>
    <row r="30" spans="1:20" ht="24.75" customHeight="1">
      <c r="A30" s="49"/>
      <c r="B30" s="40" t="s">
        <v>289</v>
      </c>
      <c r="G30" s="28"/>
      <c r="L30" s="59"/>
      <c r="N30" s="361"/>
      <c r="O30" s="237"/>
      <c r="P30" s="237"/>
      <c r="Q30" s="59"/>
      <c r="R30" s="28"/>
      <c r="S30" s="28"/>
      <c r="T30" s="28"/>
    </row>
    <row r="31" spans="1:20" ht="24.75" customHeight="1">
      <c r="A31" s="49"/>
      <c r="B31" s="557"/>
      <c r="G31" s="28"/>
      <c r="L31" s="59"/>
      <c r="N31" s="361"/>
      <c r="O31" s="237"/>
      <c r="P31" s="237"/>
      <c r="Q31" s="59"/>
      <c r="R31" s="28"/>
      <c r="S31" s="28"/>
      <c r="T31" s="28"/>
    </row>
    <row r="32" spans="2:16" ht="24.75" customHeight="1">
      <c r="B32" s="959" t="s">
        <v>185</v>
      </c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359"/>
      <c r="O32" s="18"/>
      <c r="P32" s="18"/>
    </row>
    <row r="33" spans="2:16" ht="24.75" customHeight="1">
      <c r="B33" s="353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77"/>
      <c r="N33" s="376"/>
      <c r="O33" s="18"/>
      <c r="P33" s="18"/>
    </row>
    <row r="34" spans="1:16" ht="24.75" customHeight="1">
      <c r="A34" s="961" t="s">
        <v>198</v>
      </c>
      <c r="B34" s="961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77"/>
      <c r="N34" s="376" t="s">
        <v>200</v>
      </c>
      <c r="O34" s="18"/>
      <c r="P34" s="18"/>
    </row>
    <row r="35" spans="2:16" ht="24.75" customHeight="1">
      <c r="B35" s="353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77"/>
      <c r="N35" s="376"/>
      <c r="O35" s="18"/>
      <c r="P35" s="18"/>
    </row>
    <row r="36" spans="1:16" ht="24.75" customHeight="1">
      <c r="A36" s="3" t="s">
        <v>202</v>
      </c>
      <c r="N36" s="359"/>
      <c r="O36" s="18"/>
      <c r="P36" s="18"/>
    </row>
    <row r="37" spans="1:16" ht="24.75" customHeight="1">
      <c r="A37" s="3"/>
      <c r="B37" s="3" t="s">
        <v>79</v>
      </c>
      <c r="F37" s="44" t="s">
        <v>290</v>
      </c>
      <c r="G37" s="44"/>
      <c r="H37" s="44"/>
      <c r="I37" s="44"/>
      <c r="J37" s="44"/>
      <c r="K37" s="44"/>
      <c r="N37" s="359"/>
      <c r="O37" s="18"/>
      <c r="P37" s="18"/>
    </row>
    <row r="38" spans="3:16" ht="24.75" customHeight="1">
      <c r="C38" s="3" t="s">
        <v>102</v>
      </c>
      <c r="F38" s="946" t="s">
        <v>295</v>
      </c>
      <c r="G38" s="946"/>
      <c r="H38" s="946"/>
      <c r="I38" s="946"/>
      <c r="J38" s="946"/>
      <c r="K38" s="946"/>
      <c r="N38" s="360" t="s">
        <v>174</v>
      </c>
      <c r="O38" s="18"/>
      <c r="P38" s="18"/>
    </row>
    <row r="39" spans="3:16" ht="24.75" customHeight="1">
      <c r="C39" s="3" t="s">
        <v>103</v>
      </c>
      <c r="F39" s="946" t="s">
        <v>295</v>
      </c>
      <c r="G39" s="946"/>
      <c r="H39" s="946"/>
      <c r="I39" s="946"/>
      <c r="J39" s="946"/>
      <c r="K39" s="946"/>
      <c r="N39" s="360" t="s">
        <v>174</v>
      </c>
      <c r="O39" s="18"/>
      <c r="P39" s="18"/>
    </row>
    <row r="40" spans="3:16" ht="24.75" customHeight="1">
      <c r="C40" s="3" t="s">
        <v>104</v>
      </c>
      <c r="F40" s="2" t="s">
        <v>112</v>
      </c>
      <c r="N40" s="360" t="s">
        <v>174</v>
      </c>
      <c r="O40" s="18"/>
      <c r="P40" s="18"/>
    </row>
    <row r="41" spans="14:16" ht="17.25" customHeight="1">
      <c r="N41" s="359"/>
      <c r="O41" s="18"/>
      <c r="P41" s="18"/>
    </row>
    <row r="42" spans="2:16" ht="15.75">
      <c r="B42" s="3" t="s">
        <v>80</v>
      </c>
      <c r="C42" s="3" t="s">
        <v>81</v>
      </c>
      <c r="N42" s="360" t="s">
        <v>174</v>
      </c>
      <c r="O42" s="18"/>
      <c r="P42" s="18"/>
    </row>
    <row r="43" spans="3:16" ht="24.75" customHeight="1">
      <c r="C43" s="3"/>
      <c r="N43" s="360"/>
      <c r="O43" s="18"/>
      <c r="P43" s="18"/>
    </row>
    <row r="44" spans="14:16" ht="24.75" customHeight="1">
      <c r="N44" s="558"/>
      <c r="O44" s="18"/>
      <c r="P44" s="18"/>
    </row>
    <row r="45" spans="1:16" ht="24.75" customHeight="1">
      <c r="A45" s="3" t="s">
        <v>203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492"/>
      <c r="N45" s="360" t="s">
        <v>175</v>
      </c>
      <c r="O45" s="18"/>
      <c r="P45" s="18"/>
    </row>
    <row r="46" spans="2:16" ht="39" customHeight="1">
      <c r="B46" s="962" t="s">
        <v>291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N46" s="359"/>
      <c r="O46" s="18"/>
      <c r="P46" s="18"/>
    </row>
    <row r="47" spans="2:16" ht="29.25" customHeight="1">
      <c r="B47" s="945" t="s">
        <v>292</v>
      </c>
      <c r="C47" s="945"/>
      <c r="D47" s="945"/>
      <c r="E47" s="945"/>
      <c r="F47" s="945"/>
      <c r="G47" s="945"/>
      <c r="H47" s="945"/>
      <c r="I47" s="945"/>
      <c r="J47" s="945"/>
      <c r="K47" s="945"/>
      <c r="L47" s="945"/>
      <c r="M47" s="51"/>
      <c r="N47" s="359"/>
      <c r="O47" s="18"/>
      <c r="P47" s="18"/>
    </row>
    <row r="48" spans="1:16" ht="24.75" customHeight="1">
      <c r="A48" s="3" t="s">
        <v>14</v>
      </c>
      <c r="B48" s="152" t="s">
        <v>152</v>
      </c>
      <c r="N48" s="359"/>
      <c r="O48" s="18"/>
      <c r="P48" s="18"/>
    </row>
    <row r="49" spans="1:16" ht="24.75" customHeight="1">
      <c r="A49" s="3" t="s">
        <v>82</v>
      </c>
      <c r="B49" s="945"/>
      <c r="C49" s="945"/>
      <c r="D49" s="945"/>
      <c r="E49" s="945"/>
      <c r="F49" s="945"/>
      <c r="G49" s="945"/>
      <c r="H49" s="945"/>
      <c r="I49" s="945"/>
      <c r="J49" s="945"/>
      <c r="K49" s="945"/>
      <c r="L49" s="945"/>
      <c r="N49" s="359"/>
      <c r="O49" s="18"/>
      <c r="P49" s="18"/>
    </row>
    <row r="50" spans="2:16" ht="24.75" customHeight="1">
      <c r="B50" s="3" t="s">
        <v>111</v>
      </c>
      <c r="E50" s="2" t="s">
        <v>293</v>
      </c>
      <c r="N50" s="359" t="s">
        <v>296</v>
      </c>
      <c r="O50" s="18"/>
      <c r="P50" s="18"/>
    </row>
    <row r="51" spans="2:16" ht="24.75" customHeight="1">
      <c r="B51" s="3" t="s">
        <v>188</v>
      </c>
      <c r="E51" s="947" t="s">
        <v>294</v>
      </c>
      <c r="F51" s="947"/>
      <c r="G51" s="947"/>
      <c r="H51" s="947"/>
      <c r="N51" s="359" t="s">
        <v>118</v>
      </c>
      <c r="O51" s="18"/>
      <c r="P51" s="18"/>
    </row>
    <row r="52" spans="14:16" ht="15.75" customHeight="1">
      <c r="N52" s="359"/>
      <c r="O52" s="18"/>
      <c r="P52" s="18"/>
    </row>
    <row r="53" spans="14:16" ht="24.75" customHeight="1">
      <c r="N53" s="359"/>
      <c r="O53" s="18"/>
      <c r="P53" s="18"/>
    </row>
    <row r="54" spans="14:16" ht="24.75" customHeight="1">
      <c r="N54" s="359"/>
      <c r="O54" s="18"/>
      <c r="P54" s="18"/>
    </row>
    <row r="55" spans="2:16" ht="24.75" customHeight="1">
      <c r="B55" s="955" t="s">
        <v>318</v>
      </c>
      <c r="C55" s="955"/>
      <c r="D55" s="955"/>
      <c r="E55" s="955"/>
      <c r="F55" s="955"/>
      <c r="G55" s="955"/>
      <c r="I55" s="51" t="s">
        <v>319</v>
      </c>
      <c r="N55" s="359"/>
      <c r="O55" s="18"/>
      <c r="P55" s="18"/>
    </row>
    <row r="56" spans="15:16" ht="24.75" customHeight="1">
      <c r="O56" s="18"/>
      <c r="P56" s="18"/>
    </row>
  </sheetData>
  <sheetProtection/>
  <mergeCells count="28">
    <mergeCell ref="B55:G55"/>
    <mergeCell ref="D25:M25"/>
    <mergeCell ref="N29:P29"/>
    <mergeCell ref="E51:H51"/>
    <mergeCell ref="N26:O26"/>
    <mergeCell ref="N27:O27"/>
    <mergeCell ref="B32:M32"/>
    <mergeCell ref="A34:B34"/>
    <mergeCell ref="B46:L46"/>
    <mergeCell ref="B47:L47"/>
    <mergeCell ref="A1:D1"/>
    <mergeCell ref="C14:E14"/>
    <mergeCell ref="F15:L15"/>
    <mergeCell ref="F8:M8"/>
    <mergeCell ref="F14:M14"/>
    <mergeCell ref="B49:L49"/>
    <mergeCell ref="F38:K38"/>
    <mergeCell ref="F39:K39"/>
    <mergeCell ref="D23:M23"/>
    <mergeCell ref="D24:M24"/>
    <mergeCell ref="B17:E17"/>
    <mergeCell ref="N15:O15"/>
    <mergeCell ref="N5:O5"/>
    <mergeCell ref="F17:M17"/>
    <mergeCell ref="N17:O17"/>
    <mergeCell ref="N16:O16"/>
    <mergeCell ref="N6:O6"/>
    <mergeCell ref="F12:M12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19" max="13" man="1"/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28">
      <selection activeCell="E51" sqref="E51"/>
    </sheetView>
  </sheetViews>
  <sheetFormatPr defaultColWidth="9.00390625" defaultRowHeight="12.75"/>
  <cols>
    <col min="1" max="1" width="8.75390625" style="0" customWidth="1"/>
    <col min="2" max="2" width="18.875" style="0" customWidth="1"/>
    <col min="3" max="3" width="17.625" style="0" customWidth="1"/>
    <col min="5" max="5" width="9.875" style="0" customWidth="1"/>
    <col min="6" max="6" width="13.375" style="625" bestFit="1" customWidth="1"/>
    <col min="7" max="7" width="9.125" style="625" customWidth="1"/>
    <col min="8" max="8" width="9.125" style="740" customWidth="1"/>
    <col min="9" max="9" width="11.375" style="625" customWidth="1"/>
    <col min="10" max="10" width="6.00390625" style="625" customWidth="1"/>
    <col min="11" max="11" width="8.25390625" style="625" customWidth="1"/>
    <col min="12" max="12" width="6.625" style="626" bestFit="1" customWidth="1"/>
    <col min="13" max="13" width="6.625" style="0" customWidth="1"/>
  </cols>
  <sheetData>
    <row r="1" spans="1:5" ht="13.5" thickBot="1">
      <c r="A1" s="1016" t="s">
        <v>222</v>
      </c>
      <c r="B1" s="1016"/>
      <c r="C1" s="1016"/>
      <c r="D1" s="1016"/>
      <c r="E1" s="144"/>
    </row>
    <row r="2" spans="1:5" ht="12.75">
      <c r="A2" s="1021"/>
      <c r="B2" s="1023"/>
      <c r="C2" s="424" t="s">
        <v>133</v>
      </c>
      <c r="D2" s="1077" t="s">
        <v>134</v>
      </c>
      <c r="E2" s="1078"/>
    </row>
    <row r="3" spans="1:5" ht="13.5" thickBot="1">
      <c r="A3" s="1007" t="s">
        <v>131</v>
      </c>
      <c r="B3" s="1009"/>
      <c r="C3" s="425" t="s">
        <v>221</v>
      </c>
      <c r="D3" s="1031">
        <v>2</v>
      </c>
      <c r="E3" s="1032"/>
    </row>
    <row r="4" spans="1:5" ht="19.5" customHeight="1">
      <c r="A4" s="994" t="s">
        <v>263</v>
      </c>
      <c r="B4" s="996"/>
      <c r="C4" s="426">
        <v>805</v>
      </c>
      <c r="D4" s="1033"/>
      <c r="E4" s="1034"/>
    </row>
    <row r="5" spans="1:5" ht="19.5" customHeight="1" thickBot="1">
      <c r="A5" s="983" t="s">
        <v>264</v>
      </c>
      <c r="B5" s="985"/>
      <c r="C5" s="429">
        <v>804</v>
      </c>
      <c r="D5" s="1035"/>
      <c r="E5" s="1036"/>
    </row>
    <row r="8" spans="1:6" ht="13.5" thickBot="1">
      <c r="A8" s="1016" t="s">
        <v>223</v>
      </c>
      <c r="B8" s="1016"/>
      <c r="C8" s="1016"/>
      <c r="D8" s="1016"/>
      <c r="F8" s="627" t="s">
        <v>146</v>
      </c>
    </row>
    <row r="9" spans="1:13" ht="24" customHeight="1">
      <c r="A9" s="1050"/>
      <c r="B9" s="1051"/>
      <c r="C9" s="1052"/>
      <c r="D9" s="430" t="s">
        <v>128</v>
      </c>
      <c r="E9" s="431" t="s">
        <v>129</v>
      </c>
      <c r="F9" s="419" t="s">
        <v>130</v>
      </c>
      <c r="I9" s="416"/>
      <c r="J9" s="416"/>
      <c r="K9" s="416"/>
      <c r="L9" s="416"/>
      <c r="M9" s="416"/>
    </row>
    <row r="10" spans="1:13" ht="13.5" customHeight="1" thickBot="1">
      <c r="A10" s="1007" t="s">
        <v>131</v>
      </c>
      <c r="B10" s="1008"/>
      <c r="C10" s="1032"/>
      <c r="D10" s="425" t="s">
        <v>221</v>
      </c>
      <c r="E10" s="423">
        <v>2</v>
      </c>
      <c r="F10" s="422">
        <v>3</v>
      </c>
      <c r="I10" s="616"/>
      <c r="J10" s="616"/>
      <c r="K10" s="616"/>
      <c r="L10" s="616"/>
      <c r="M10" s="416"/>
    </row>
    <row r="11" spans="1:13" ht="19.5" customHeight="1">
      <c r="A11" s="994" t="s">
        <v>224</v>
      </c>
      <c r="B11" s="995"/>
      <c r="C11" s="1062"/>
      <c r="D11" s="426">
        <v>101</v>
      </c>
      <c r="E11" s="477">
        <f>'TAB III'!G35+'TAB III'!L12+'TAB III'!F40+'TAB III'!M30+'TAB III'!N58+'TAB III'!H76</f>
        <v>751032</v>
      </c>
      <c r="F11" s="628"/>
      <c r="H11" s="739"/>
      <c r="I11" s="739"/>
      <c r="J11" s="739"/>
      <c r="K11" s="616"/>
      <c r="L11" s="616"/>
      <c r="M11" s="416"/>
    </row>
    <row r="12" spans="1:13" ht="19.5" customHeight="1">
      <c r="A12" s="982" t="s">
        <v>89</v>
      </c>
      <c r="B12" s="977"/>
      <c r="C12" s="1037"/>
      <c r="D12" s="427">
        <v>107</v>
      </c>
      <c r="E12" s="478"/>
      <c r="F12" s="439" t="s">
        <v>90</v>
      </c>
      <c r="I12" s="616"/>
      <c r="J12" s="616"/>
      <c r="K12" s="616"/>
      <c r="L12" s="616"/>
      <c r="M12" s="416"/>
    </row>
    <row r="13" spans="1:13" ht="19.5" customHeight="1">
      <c r="A13" s="982" t="s">
        <v>225</v>
      </c>
      <c r="B13" s="977"/>
      <c r="C13" s="1037"/>
      <c r="D13" s="427">
        <v>108</v>
      </c>
      <c r="E13" s="478">
        <f>E14+E15+E16</f>
        <v>959</v>
      </c>
      <c r="F13" s="439" t="s">
        <v>90</v>
      </c>
      <c r="L13" s="625"/>
      <c r="M13" s="145"/>
    </row>
    <row r="14" spans="1:13" ht="19.5" customHeight="1">
      <c r="A14" s="1046" t="s">
        <v>88</v>
      </c>
      <c r="B14" s="1060" t="s">
        <v>226</v>
      </c>
      <c r="C14" s="977"/>
      <c r="D14" s="427">
        <v>110</v>
      </c>
      <c r="E14" s="478">
        <f>'TAB III'!B58+'TAB III'!E58</f>
        <v>611</v>
      </c>
      <c r="F14" s="420" t="s">
        <v>90</v>
      </c>
      <c r="H14" s="746"/>
      <c r="I14" s="739"/>
      <c r="J14" s="739"/>
      <c r="K14" s="630"/>
      <c r="L14" s="630"/>
      <c r="M14" s="417"/>
    </row>
    <row r="15" spans="1:13" ht="19.5" customHeight="1">
      <c r="A15" s="1046"/>
      <c r="B15" s="1060" t="s">
        <v>227</v>
      </c>
      <c r="C15" s="977"/>
      <c r="D15" s="427">
        <v>111</v>
      </c>
      <c r="E15" s="478">
        <f>'TAB III'!C58+'TAB III'!F58</f>
        <v>96</v>
      </c>
      <c r="F15" s="420" t="s">
        <v>90</v>
      </c>
      <c r="I15" s="629"/>
      <c r="L15" s="625"/>
      <c r="M15" s="145"/>
    </row>
    <row r="16" spans="1:13" ht="19.5" customHeight="1">
      <c r="A16" s="1046"/>
      <c r="B16" s="1060" t="s">
        <v>189</v>
      </c>
      <c r="C16" s="977"/>
      <c r="D16" s="428">
        <v>112</v>
      </c>
      <c r="E16" s="526">
        <f>'TAB III'!D58+'TAB III'!G58</f>
        <v>252</v>
      </c>
      <c r="F16" s="420" t="s">
        <v>90</v>
      </c>
      <c r="L16" s="625"/>
      <c r="M16" s="145"/>
    </row>
    <row r="17" spans="1:13" ht="19.5" customHeight="1" thickBot="1">
      <c r="A17" s="983" t="s">
        <v>228</v>
      </c>
      <c r="B17" s="984"/>
      <c r="C17" s="1063"/>
      <c r="D17" s="429">
        <v>109</v>
      </c>
      <c r="E17" s="479">
        <v>1272</v>
      </c>
      <c r="F17" s="440" t="s">
        <v>90</v>
      </c>
      <c r="I17" s="629"/>
      <c r="L17" s="625"/>
      <c r="M17" s="145"/>
    </row>
    <row r="20" spans="1:6" ht="13.5" thickBot="1">
      <c r="A20" t="s">
        <v>229</v>
      </c>
      <c r="F20" s="625" t="s">
        <v>146</v>
      </c>
    </row>
    <row r="21" spans="1:6" ht="26.25" customHeight="1">
      <c r="A21" s="1021"/>
      <c r="B21" s="1022"/>
      <c r="C21" s="1061"/>
      <c r="D21" s="430" t="s">
        <v>128</v>
      </c>
      <c r="E21" s="431" t="s">
        <v>129</v>
      </c>
      <c r="F21" s="457" t="s">
        <v>130</v>
      </c>
    </row>
    <row r="22" spans="1:6" ht="13.5" thickBot="1">
      <c r="A22" s="1024" t="s">
        <v>131</v>
      </c>
      <c r="B22" s="1025"/>
      <c r="C22" s="1045"/>
      <c r="D22" s="425" t="s">
        <v>221</v>
      </c>
      <c r="E22" s="423">
        <v>2</v>
      </c>
      <c r="F22" s="449">
        <v>3</v>
      </c>
    </row>
    <row r="23" spans="1:6" ht="19.5" customHeight="1" thickBot="1">
      <c r="A23" s="1053" t="s">
        <v>190</v>
      </c>
      <c r="B23" s="1054"/>
      <c r="C23" s="1055"/>
      <c r="D23" s="450">
        <v>115</v>
      </c>
      <c r="E23" s="480">
        <f>'TAB III'!F40</f>
        <v>116</v>
      </c>
      <c r="F23" s="631">
        <f>'TAB III'!C40+'TAB III'!D40</f>
        <v>28</v>
      </c>
    </row>
    <row r="26" spans="1:6" ht="13.5" thickBot="1">
      <c r="A26" s="1016" t="s">
        <v>230</v>
      </c>
      <c r="B26" s="1016"/>
      <c r="C26" s="1016"/>
      <c r="E26" s="456"/>
      <c r="F26" s="632" t="s">
        <v>148</v>
      </c>
    </row>
    <row r="27" spans="1:7" ht="24" customHeight="1">
      <c r="A27" s="1001"/>
      <c r="B27" s="1002"/>
      <c r="C27" s="1056"/>
      <c r="D27" s="430" t="s">
        <v>128</v>
      </c>
      <c r="E27" s="431" t="s">
        <v>137</v>
      </c>
      <c r="F27" s="451" t="s">
        <v>138</v>
      </c>
      <c r="G27" s="453"/>
    </row>
    <row r="28" spans="1:7" ht="13.5" thickBot="1">
      <c r="A28" s="1024" t="s">
        <v>131</v>
      </c>
      <c r="B28" s="1025"/>
      <c r="C28" s="1045"/>
      <c r="D28" s="425" t="s">
        <v>221</v>
      </c>
      <c r="E28" s="423">
        <v>2</v>
      </c>
      <c r="F28" s="452">
        <v>3</v>
      </c>
      <c r="G28" s="454"/>
    </row>
    <row r="29" spans="1:7" ht="19.5" customHeight="1">
      <c r="A29" s="1057" t="s">
        <v>13</v>
      </c>
      <c r="B29" s="1058"/>
      <c r="C29" s="1059"/>
      <c r="D29" s="426">
        <v>501</v>
      </c>
      <c r="E29" s="736">
        <f>'TAB I'!J16</f>
        <v>74.75</v>
      </c>
      <c r="F29" s="633">
        <f>'TAB I'!J16</f>
        <v>74.75</v>
      </c>
      <c r="G29" s="455"/>
    </row>
    <row r="30" spans="1:7" ht="19.5" customHeight="1">
      <c r="A30" s="982" t="s">
        <v>139</v>
      </c>
      <c r="B30" s="910" t="s">
        <v>140</v>
      </c>
      <c r="C30" s="1049"/>
      <c r="D30" s="427">
        <v>502</v>
      </c>
      <c r="E30" s="737">
        <f>'TAB I'!B16+'TAB I'!C16</f>
        <v>32</v>
      </c>
      <c r="F30" s="634">
        <f aca="true" t="shared" si="0" ref="F30:F35">E30</f>
        <v>32</v>
      </c>
      <c r="G30" s="455"/>
    </row>
    <row r="31" spans="1:7" ht="19.5" customHeight="1">
      <c r="A31" s="982"/>
      <c r="B31" s="910" t="s">
        <v>141</v>
      </c>
      <c r="C31" s="1049"/>
      <c r="D31" s="427">
        <v>503</v>
      </c>
      <c r="E31" s="737">
        <f>'TAB I'!B16</f>
        <v>13</v>
      </c>
      <c r="F31" s="634">
        <f t="shared" si="0"/>
        <v>13</v>
      </c>
      <c r="G31" s="455"/>
    </row>
    <row r="32" spans="1:7" ht="19.5" customHeight="1">
      <c r="A32" s="982"/>
      <c r="B32" s="910" t="s">
        <v>231</v>
      </c>
      <c r="C32" s="1049"/>
      <c r="D32" s="427">
        <v>506</v>
      </c>
      <c r="E32" s="737">
        <f>'TAB I'!D16+'TAB I'!E16</f>
        <v>2</v>
      </c>
      <c r="F32" s="634">
        <f t="shared" si="0"/>
        <v>2</v>
      </c>
      <c r="G32" s="455"/>
    </row>
    <row r="33" spans="1:7" ht="19.5" customHeight="1">
      <c r="A33" s="982"/>
      <c r="B33" s="910" t="s">
        <v>141</v>
      </c>
      <c r="C33" s="1049"/>
      <c r="D33" s="427">
        <v>507</v>
      </c>
      <c r="E33" s="737">
        <f>'TAB I'!D16</f>
        <v>1</v>
      </c>
      <c r="F33" s="634">
        <f t="shared" si="0"/>
        <v>1</v>
      </c>
      <c r="G33" s="455"/>
    </row>
    <row r="34" spans="1:7" ht="19.5" customHeight="1">
      <c r="A34" s="982"/>
      <c r="B34" s="910" t="s">
        <v>142</v>
      </c>
      <c r="C34" s="1049"/>
      <c r="D34" s="427">
        <v>504</v>
      </c>
      <c r="E34" s="737">
        <f>'TAB I'!F16+'TAB I'!G16</f>
        <v>38</v>
      </c>
      <c r="F34" s="634">
        <f t="shared" si="0"/>
        <v>38</v>
      </c>
      <c r="G34" s="455"/>
    </row>
    <row r="35" spans="1:7" ht="19.5" customHeight="1" thickBot="1">
      <c r="A35" s="983"/>
      <c r="B35" s="1014" t="s">
        <v>141</v>
      </c>
      <c r="C35" s="1064"/>
      <c r="D35" s="429">
        <v>505</v>
      </c>
      <c r="E35" s="738">
        <f>'TAB I'!F16</f>
        <v>17</v>
      </c>
      <c r="F35" s="635">
        <f t="shared" si="0"/>
        <v>17</v>
      </c>
      <c r="G35" s="455"/>
    </row>
    <row r="36" spans="1:7" ht="19.5" customHeight="1">
      <c r="A36" s="432"/>
      <c r="B36" s="468"/>
      <c r="C36" s="468"/>
      <c r="D36" s="432"/>
      <c r="E36" s="438"/>
      <c r="F36" s="438"/>
      <c r="G36" s="438"/>
    </row>
    <row r="37" spans="1:5" ht="12.75">
      <c r="A37" s="141"/>
      <c r="B37" s="141"/>
      <c r="C37" s="432"/>
      <c r="D37" s="433"/>
      <c r="E37" s="434"/>
    </row>
    <row r="38" spans="1:12" ht="15.75" customHeight="1" thickBot="1">
      <c r="A38" s="1016" t="s">
        <v>132</v>
      </c>
      <c r="B38" s="1016"/>
      <c r="C38" s="1016"/>
      <c r="D38" s="1016" t="s">
        <v>14</v>
      </c>
      <c r="E38" s="1016"/>
      <c r="H38" s="1075"/>
      <c r="I38" s="1076"/>
      <c r="J38" s="1076"/>
      <c r="K38" s="1076"/>
      <c r="L38" s="1076"/>
    </row>
    <row r="39" spans="1:12" ht="12.75">
      <c r="A39" s="1021"/>
      <c r="B39" s="1022"/>
      <c r="C39" s="435" t="s">
        <v>133</v>
      </c>
      <c r="D39" s="436" t="s">
        <v>134</v>
      </c>
      <c r="E39" s="441"/>
      <c r="H39" s="1076"/>
      <c r="I39" s="1076"/>
      <c r="J39" s="1076"/>
      <c r="K39" s="1076"/>
      <c r="L39" s="1076"/>
    </row>
    <row r="40" spans="1:13" ht="13.5" thickBot="1">
      <c r="A40" s="1007" t="s">
        <v>131</v>
      </c>
      <c r="B40" s="1008"/>
      <c r="C40" s="421" t="s">
        <v>221</v>
      </c>
      <c r="D40" s="463">
        <v>2</v>
      </c>
      <c r="E40" s="442"/>
      <c r="H40" s="1076"/>
      <c r="I40" s="1076"/>
      <c r="J40" s="1076"/>
      <c r="K40" s="1076"/>
      <c r="L40" s="1076"/>
      <c r="M40" s="145"/>
    </row>
    <row r="41" spans="1:5" ht="19.5" customHeight="1">
      <c r="A41" s="1085" t="s">
        <v>135</v>
      </c>
      <c r="B41" s="1086"/>
      <c r="C41" s="426">
        <v>201</v>
      </c>
      <c r="D41" s="481">
        <f>'TAB IV'!B32</f>
        <v>28331</v>
      </c>
      <c r="E41" s="443"/>
    </row>
    <row r="42" spans="1:5" ht="19.5" customHeight="1">
      <c r="A42" s="1087" t="s">
        <v>275</v>
      </c>
      <c r="B42" s="1088"/>
      <c r="C42" s="427">
        <v>202</v>
      </c>
      <c r="D42" s="561"/>
      <c r="E42" s="444"/>
    </row>
    <row r="43" spans="1:5" ht="25.5" customHeight="1">
      <c r="A43" s="1087" t="s">
        <v>193</v>
      </c>
      <c r="B43" s="1088"/>
      <c r="C43" s="427">
        <v>203</v>
      </c>
      <c r="D43" s="560" t="s">
        <v>232</v>
      </c>
      <c r="E43" s="445"/>
    </row>
    <row r="44" spans="1:5" ht="19.5" customHeight="1" thickBot="1">
      <c r="A44" s="1065" t="s">
        <v>194</v>
      </c>
      <c r="B44" s="1066"/>
      <c r="C44" s="429">
        <v>204</v>
      </c>
      <c r="D44" s="562" t="s">
        <v>232</v>
      </c>
      <c r="E44" s="445"/>
    </row>
    <row r="45" spans="1:5" ht="12.75">
      <c r="A45" s="139"/>
      <c r="B45" s="1017"/>
      <c r="C45" s="1017"/>
      <c r="D45" s="1017"/>
      <c r="E45" s="1017"/>
    </row>
    <row r="47" spans="1:5" ht="13.5" customHeight="1" thickBot="1">
      <c r="A47" s="1016" t="s">
        <v>136</v>
      </c>
      <c r="B47" s="1016"/>
      <c r="C47" s="1016"/>
      <c r="E47" s="456" t="s">
        <v>14</v>
      </c>
    </row>
    <row r="48" spans="1:5" ht="12.75">
      <c r="A48" s="1073"/>
      <c r="B48" s="1074"/>
      <c r="C48" s="1074"/>
      <c r="D48" s="430" t="s">
        <v>128</v>
      </c>
      <c r="E48" s="447" t="s">
        <v>134</v>
      </c>
    </row>
    <row r="49" spans="1:5" ht="13.5" thickBot="1">
      <c r="A49" s="1067" t="s">
        <v>131</v>
      </c>
      <c r="B49" s="1068"/>
      <c r="C49" s="1068"/>
      <c r="D49" s="425" t="s">
        <v>221</v>
      </c>
      <c r="E49" s="449">
        <v>2</v>
      </c>
    </row>
    <row r="50" spans="1:5" ht="18" customHeight="1">
      <c r="A50" s="994" t="s">
        <v>236</v>
      </c>
      <c r="B50" s="995"/>
      <c r="C50" s="996"/>
      <c r="D50" s="426">
        <v>301</v>
      </c>
      <c r="E50" s="554">
        <f>E51+E52</f>
        <v>243883</v>
      </c>
    </row>
    <row r="51" spans="1:5" ht="18" customHeight="1">
      <c r="A51" s="1046" t="s">
        <v>88</v>
      </c>
      <c r="B51" s="977" t="s">
        <v>233</v>
      </c>
      <c r="C51" s="978"/>
      <c r="D51" s="427">
        <v>302</v>
      </c>
      <c r="E51" s="555">
        <v>149651</v>
      </c>
    </row>
    <row r="52" spans="1:12" ht="18" customHeight="1">
      <c r="A52" s="1046"/>
      <c r="B52" s="977" t="s">
        <v>234</v>
      </c>
      <c r="C52" s="978"/>
      <c r="D52" s="427">
        <v>303</v>
      </c>
      <c r="E52" s="555">
        <v>94232</v>
      </c>
      <c r="H52" s="741"/>
      <c r="I52" s="636"/>
      <c r="J52" s="636"/>
      <c r="K52" s="636"/>
      <c r="L52" s="637"/>
    </row>
    <row r="53" spans="1:12" ht="18" customHeight="1">
      <c r="A53" s="982" t="s">
        <v>235</v>
      </c>
      <c r="B53" s="977"/>
      <c r="C53" s="978"/>
      <c r="D53" s="427">
        <v>311</v>
      </c>
      <c r="E53" s="555">
        <f>'TAB IV'!D15+'TAB IV'!E15</f>
        <v>2742</v>
      </c>
      <c r="F53" s="625" t="s">
        <v>320</v>
      </c>
      <c r="G53" s="625" t="s">
        <v>321</v>
      </c>
      <c r="H53" s="636" t="s">
        <v>323</v>
      </c>
      <c r="I53" s="636" t="s">
        <v>9</v>
      </c>
      <c r="K53" s="636"/>
      <c r="L53" s="637"/>
    </row>
    <row r="54" spans="1:9" ht="18" customHeight="1">
      <c r="A54" s="1046" t="s">
        <v>88</v>
      </c>
      <c r="B54" s="977" t="s">
        <v>237</v>
      </c>
      <c r="C54" s="978"/>
      <c r="D54" s="427">
        <v>312</v>
      </c>
      <c r="E54" s="555">
        <f>'TAB IV'!D15</f>
        <v>784</v>
      </c>
      <c r="F54" s="625">
        <v>225</v>
      </c>
      <c r="G54" s="625">
        <v>548</v>
      </c>
      <c r="H54" s="625">
        <v>11</v>
      </c>
      <c r="I54" s="625">
        <f aca="true" t="shared" si="1" ref="I54:I67">SUM(F54:H54)</f>
        <v>784</v>
      </c>
    </row>
    <row r="55" spans="1:9" ht="18" customHeight="1">
      <c r="A55" s="1046"/>
      <c r="B55" s="1044" t="s">
        <v>139</v>
      </c>
      <c r="C55" s="458" t="s">
        <v>238</v>
      </c>
      <c r="D55" s="460">
        <v>313</v>
      </c>
      <c r="E55" s="563">
        <v>88</v>
      </c>
      <c r="F55" s="625">
        <v>81</v>
      </c>
      <c r="G55" s="625">
        <v>7</v>
      </c>
      <c r="H55" s="625"/>
      <c r="I55" s="625">
        <f t="shared" si="1"/>
        <v>88</v>
      </c>
    </row>
    <row r="56" spans="1:9" ht="18" customHeight="1">
      <c r="A56" s="1046"/>
      <c r="B56" s="1044"/>
      <c r="C56" s="458" t="s">
        <v>239</v>
      </c>
      <c r="D56" s="460">
        <v>314</v>
      </c>
      <c r="E56" s="563">
        <v>607</v>
      </c>
      <c r="F56" s="625">
        <v>55</v>
      </c>
      <c r="G56" s="625">
        <v>541</v>
      </c>
      <c r="H56" s="625">
        <v>11</v>
      </c>
      <c r="I56" s="625">
        <f t="shared" si="1"/>
        <v>607</v>
      </c>
    </row>
    <row r="57" spans="1:9" ht="18" customHeight="1">
      <c r="A57" s="1046"/>
      <c r="B57" s="1044"/>
      <c r="C57" s="458" t="s">
        <v>240</v>
      </c>
      <c r="D57" s="460">
        <v>315</v>
      </c>
      <c r="E57" s="563"/>
      <c r="F57" s="625">
        <v>0</v>
      </c>
      <c r="G57" s="625">
        <v>0</v>
      </c>
      <c r="H57" s="625"/>
      <c r="I57" s="625">
        <f t="shared" si="1"/>
        <v>0</v>
      </c>
    </row>
    <row r="58" spans="1:9" ht="18" customHeight="1">
      <c r="A58" s="1046"/>
      <c r="B58" s="977" t="s">
        <v>241</v>
      </c>
      <c r="C58" s="978"/>
      <c r="D58" s="461">
        <v>316</v>
      </c>
      <c r="E58" s="555">
        <v>2404</v>
      </c>
      <c r="F58" s="625">
        <v>2203</v>
      </c>
      <c r="G58" s="625">
        <v>201</v>
      </c>
      <c r="H58" s="625"/>
      <c r="I58" s="625">
        <f t="shared" si="1"/>
        <v>2404</v>
      </c>
    </row>
    <row r="59" spans="1:9" ht="18" customHeight="1">
      <c r="A59" s="1046"/>
      <c r="B59" s="1044" t="s">
        <v>139</v>
      </c>
      <c r="C59" s="458" t="s">
        <v>238</v>
      </c>
      <c r="D59" s="461">
        <v>317</v>
      </c>
      <c r="E59" s="563">
        <v>588</v>
      </c>
      <c r="F59" s="625">
        <v>583</v>
      </c>
      <c r="G59" s="625">
        <v>5</v>
      </c>
      <c r="H59" s="625"/>
      <c r="I59" s="625">
        <f t="shared" si="1"/>
        <v>588</v>
      </c>
    </row>
    <row r="60" spans="1:9" ht="18" customHeight="1">
      <c r="A60" s="1046"/>
      <c r="B60" s="1044"/>
      <c r="C60" s="458" t="s">
        <v>239</v>
      </c>
      <c r="D60" s="461">
        <v>318</v>
      </c>
      <c r="E60" s="563">
        <v>800</v>
      </c>
      <c r="F60" s="625">
        <v>604</v>
      </c>
      <c r="G60" s="625">
        <v>196</v>
      </c>
      <c r="I60" s="625">
        <f t="shared" si="1"/>
        <v>800</v>
      </c>
    </row>
    <row r="61" spans="1:9" ht="18" customHeight="1">
      <c r="A61" s="1046"/>
      <c r="B61" s="1044"/>
      <c r="C61" s="458" t="s">
        <v>240</v>
      </c>
      <c r="D61" s="461">
        <v>319</v>
      </c>
      <c r="E61" s="563"/>
      <c r="F61" s="625">
        <v>0</v>
      </c>
      <c r="G61" s="625">
        <v>0</v>
      </c>
      <c r="H61" s="625"/>
      <c r="I61" s="625">
        <f t="shared" si="1"/>
        <v>0</v>
      </c>
    </row>
    <row r="62" spans="1:9" ht="18" customHeight="1">
      <c r="A62" s="982" t="s">
        <v>242</v>
      </c>
      <c r="B62" s="977"/>
      <c r="C62" s="978"/>
      <c r="D62" s="461">
        <v>320</v>
      </c>
      <c r="E62" s="555">
        <f>'TAB IV'!F15</f>
        <v>130</v>
      </c>
      <c r="F62" s="625">
        <v>62</v>
      </c>
      <c r="G62" s="625">
        <v>68</v>
      </c>
      <c r="H62" s="625"/>
      <c r="I62" s="625">
        <f t="shared" si="1"/>
        <v>130</v>
      </c>
    </row>
    <row r="63" spans="1:9" ht="18" customHeight="1">
      <c r="A63" s="1046" t="s">
        <v>88</v>
      </c>
      <c r="B63" s="977" t="s">
        <v>237</v>
      </c>
      <c r="C63" s="978"/>
      <c r="D63" s="427">
        <v>321</v>
      </c>
      <c r="E63" s="555">
        <f>E64+E65+E66</f>
        <v>68</v>
      </c>
      <c r="F63" s="625">
        <v>0</v>
      </c>
      <c r="G63" s="625">
        <v>68</v>
      </c>
      <c r="H63" s="625"/>
      <c r="I63" s="625">
        <f t="shared" si="1"/>
        <v>68</v>
      </c>
    </row>
    <row r="64" spans="1:9" ht="18" customHeight="1">
      <c r="A64" s="1046"/>
      <c r="B64" s="1044" t="s">
        <v>139</v>
      </c>
      <c r="C64" s="458" t="s">
        <v>238</v>
      </c>
      <c r="D64" s="460">
        <v>322</v>
      </c>
      <c r="E64" s="563">
        <v>3</v>
      </c>
      <c r="F64" s="625">
        <v>0</v>
      </c>
      <c r="G64" s="625">
        <v>3</v>
      </c>
      <c r="H64" s="625"/>
      <c r="I64" s="625">
        <f t="shared" si="1"/>
        <v>3</v>
      </c>
    </row>
    <row r="65" spans="1:9" ht="18" customHeight="1">
      <c r="A65" s="1046"/>
      <c r="B65" s="1044"/>
      <c r="C65" s="458" t="s">
        <v>239</v>
      </c>
      <c r="D65" s="460">
        <v>323</v>
      </c>
      <c r="E65" s="563">
        <v>65</v>
      </c>
      <c r="F65" s="625">
        <v>0</v>
      </c>
      <c r="G65" s="625">
        <v>65</v>
      </c>
      <c r="H65" s="625"/>
      <c r="I65" s="625">
        <f t="shared" si="1"/>
        <v>65</v>
      </c>
    </row>
    <row r="66" spans="1:9" ht="18" customHeight="1">
      <c r="A66" s="1046"/>
      <c r="B66" s="1044"/>
      <c r="C66" s="458" t="s">
        <v>240</v>
      </c>
      <c r="D66" s="460">
        <v>324</v>
      </c>
      <c r="E66" s="563"/>
      <c r="F66" s="625">
        <v>0</v>
      </c>
      <c r="H66" s="625"/>
      <c r="I66" s="625">
        <f t="shared" si="1"/>
        <v>0</v>
      </c>
    </row>
    <row r="67" spans="1:9" ht="18" customHeight="1">
      <c r="A67" s="1046"/>
      <c r="B67" s="977" t="s">
        <v>241</v>
      </c>
      <c r="C67" s="978"/>
      <c r="D67" s="461">
        <v>325</v>
      </c>
      <c r="E67" s="555">
        <v>62</v>
      </c>
      <c r="F67" s="625">
        <v>62</v>
      </c>
      <c r="H67" s="625"/>
      <c r="I67" s="625">
        <f t="shared" si="1"/>
        <v>62</v>
      </c>
    </row>
    <row r="68" spans="1:5" ht="18" customHeight="1">
      <c r="A68" s="1046"/>
      <c r="B68" s="1044" t="s">
        <v>139</v>
      </c>
      <c r="C68" s="458" t="s">
        <v>238</v>
      </c>
      <c r="D68" s="461">
        <v>326</v>
      </c>
      <c r="E68" s="563"/>
    </row>
    <row r="69" spans="1:5" ht="18" customHeight="1">
      <c r="A69" s="1046"/>
      <c r="B69" s="1044"/>
      <c r="C69" s="458" t="s">
        <v>239</v>
      </c>
      <c r="D69" s="461">
        <v>327</v>
      </c>
      <c r="E69" s="563"/>
    </row>
    <row r="70" spans="1:6" ht="18" customHeight="1" thickBot="1">
      <c r="A70" s="1047"/>
      <c r="B70" s="1048"/>
      <c r="C70" s="459" t="s">
        <v>240</v>
      </c>
      <c r="D70" s="462">
        <v>328</v>
      </c>
      <c r="E70" s="564">
        <v>62</v>
      </c>
      <c r="F70" s="625">
        <v>62</v>
      </c>
    </row>
    <row r="71" spans="1:5" ht="12.75">
      <c r="A71" s="140"/>
      <c r="B71" s="446"/>
      <c r="C71" s="437"/>
      <c r="D71" s="432"/>
      <c r="E71" s="448"/>
    </row>
    <row r="73" spans="1:5" ht="18.75" customHeight="1" thickBot="1">
      <c r="A73" s="1016" t="s">
        <v>243</v>
      </c>
      <c r="B73" s="1016"/>
      <c r="E73" s="418" t="s">
        <v>14</v>
      </c>
    </row>
    <row r="74" spans="1:5" ht="12.75">
      <c r="A74" s="1070"/>
      <c r="B74" s="1071"/>
      <c r="C74" s="1072"/>
      <c r="D74" s="424" t="s">
        <v>128</v>
      </c>
      <c r="E74" s="457" t="s">
        <v>134</v>
      </c>
    </row>
    <row r="75" spans="1:15" ht="13.5" thickBot="1">
      <c r="A75" s="1067" t="s">
        <v>131</v>
      </c>
      <c r="B75" s="1068"/>
      <c r="C75" s="1069"/>
      <c r="D75" s="425" t="s">
        <v>221</v>
      </c>
      <c r="E75" s="449">
        <v>2</v>
      </c>
      <c r="F75" s="625" t="s">
        <v>326</v>
      </c>
      <c r="G75" s="625" t="s">
        <v>47</v>
      </c>
      <c r="H75" s="740" t="s">
        <v>2</v>
      </c>
      <c r="I75" s="625" t="s">
        <v>20</v>
      </c>
      <c r="J75" s="625" t="s">
        <v>3</v>
      </c>
      <c r="K75" s="625" t="s">
        <v>1</v>
      </c>
      <c r="L75" s="626" t="s">
        <v>162</v>
      </c>
      <c r="M75" s="625" t="s">
        <v>4</v>
      </c>
      <c r="N75" s="625" t="s">
        <v>7</v>
      </c>
      <c r="O75" s="625" t="s">
        <v>332</v>
      </c>
    </row>
    <row r="76" spans="1:5" ht="19.5" customHeight="1">
      <c r="A76" s="994" t="s">
        <v>244</v>
      </c>
      <c r="B76" s="995"/>
      <c r="C76" s="1062"/>
      <c r="D76" s="426">
        <v>410</v>
      </c>
      <c r="E76" s="482">
        <f>'TAB IV'!H54</f>
        <v>546644</v>
      </c>
    </row>
    <row r="77" spans="1:15" ht="19.5" customHeight="1">
      <c r="A77" s="1046" t="s">
        <v>88</v>
      </c>
      <c r="B77" s="990" t="s">
        <v>245</v>
      </c>
      <c r="C77" s="1020"/>
      <c r="D77" s="427">
        <v>411</v>
      </c>
      <c r="E77" s="565">
        <v>332374</v>
      </c>
      <c r="F77" s="625">
        <v>296423</v>
      </c>
      <c r="K77" s="625">
        <v>20315</v>
      </c>
      <c r="M77">
        <v>15636</v>
      </c>
      <c r="O77">
        <f>SUM(F77:N77)</f>
        <v>332374</v>
      </c>
    </row>
    <row r="78" spans="1:15" ht="19.5" customHeight="1">
      <c r="A78" s="1046"/>
      <c r="B78" s="990" t="s">
        <v>246</v>
      </c>
      <c r="C78" s="1020"/>
      <c r="D78" s="427">
        <v>412</v>
      </c>
      <c r="E78" s="565">
        <v>106210</v>
      </c>
      <c r="H78" s="740">
        <v>30942</v>
      </c>
      <c r="I78" s="625">
        <v>75268</v>
      </c>
      <c r="O78">
        <f>SUM(F78:N78)</f>
        <v>106210</v>
      </c>
    </row>
    <row r="79" spans="1:15" ht="19.5" customHeight="1">
      <c r="A79" s="1046"/>
      <c r="B79" s="990" t="s">
        <v>247</v>
      </c>
      <c r="C79" s="1020"/>
      <c r="D79" s="427">
        <v>413</v>
      </c>
      <c r="E79" s="565">
        <v>52288</v>
      </c>
      <c r="J79" s="625">
        <v>32782</v>
      </c>
      <c r="L79" s="629">
        <v>1966</v>
      </c>
      <c r="N79">
        <v>17540</v>
      </c>
      <c r="O79">
        <f>SUM(F79:N79)</f>
        <v>52288</v>
      </c>
    </row>
    <row r="80" spans="1:15" ht="19.5" customHeight="1" thickBot="1">
      <c r="A80" s="1047"/>
      <c r="B80" s="1042" t="s">
        <v>248</v>
      </c>
      <c r="C80" s="1043"/>
      <c r="D80" s="429">
        <v>414</v>
      </c>
      <c r="E80" s="566">
        <v>55772</v>
      </c>
      <c r="G80" s="625">
        <v>28500</v>
      </c>
      <c r="M80">
        <v>27272</v>
      </c>
      <c r="O80">
        <f>SUM(F80:N80)</f>
        <v>55772</v>
      </c>
    </row>
    <row r="81" ht="12.75">
      <c r="O81">
        <f>SUM(O77:O80)</f>
        <v>546644</v>
      </c>
    </row>
    <row r="83" spans="1:4" ht="13.5" customHeight="1" thickBot="1">
      <c r="A83" s="1016" t="s">
        <v>249</v>
      </c>
      <c r="B83" s="1016"/>
      <c r="C83" s="1016"/>
      <c r="D83" s="1016"/>
    </row>
    <row r="84" spans="1:5" ht="12.75">
      <c r="A84" s="1001"/>
      <c r="B84" s="1002"/>
      <c r="C84" s="1003"/>
      <c r="D84" s="424" t="s">
        <v>128</v>
      </c>
      <c r="E84" s="457" t="s">
        <v>134</v>
      </c>
    </row>
    <row r="85" spans="1:15" ht="12" customHeight="1" thickBot="1">
      <c r="A85" s="1024" t="s">
        <v>131</v>
      </c>
      <c r="B85" s="1025"/>
      <c r="C85" s="1026"/>
      <c r="D85" s="425" t="s">
        <v>221</v>
      </c>
      <c r="E85" s="449">
        <v>2</v>
      </c>
      <c r="F85" s="625" t="s">
        <v>303</v>
      </c>
      <c r="G85" s="625" t="s">
        <v>320</v>
      </c>
      <c r="H85" s="740" t="s">
        <v>323</v>
      </c>
      <c r="I85" s="625" t="s">
        <v>321</v>
      </c>
      <c r="J85" s="625" t="s">
        <v>324</v>
      </c>
      <c r="K85" s="625" t="s">
        <v>322</v>
      </c>
      <c r="L85" s="626" t="s">
        <v>329</v>
      </c>
      <c r="M85" s="740" t="s">
        <v>327</v>
      </c>
      <c r="O85" t="s">
        <v>332</v>
      </c>
    </row>
    <row r="86" spans="1:15" ht="19.5" customHeight="1">
      <c r="A86" s="994" t="s">
        <v>250</v>
      </c>
      <c r="B86" s="995"/>
      <c r="C86" s="996"/>
      <c r="D86" s="426">
        <v>415</v>
      </c>
      <c r="E86" s="567">
        <v>616</v>
      </c>
      <c r="F86" s="625">
        <v>76</v>
      </c>
      <c r="G86" s="625">
        <v>32</v>
      </c>
      <c r="H86" s="740">
        <v>15</v>
      </c>
      <c r="I86" s="625">
        <v>70</v>
      </c>
      <c r="J86" s="625">
        <v>33</v>
      </c>
      <c r="K86" s="625">
        <v>5</v>
      </c>
      <c r="L86" s="625">
        <v>376</v>
      </c>
      <c r="M86" s="740">
        <v>9</v>
      </c>
      <c r="O86">
        <f>SUM(F86:N86)</f>
        <v>616</v>
      </c>
    </row>
    <row r="87" spans="1:15" ht="19.5" customHeight="1">
      <c r="A87" s="982" t="s">
        <v>251</v>
      </c>
      <c r="B87" s="977"/>
      <c r="C87" s="978"/>
      <c r="D87" s="427">
        <v>416</v>
      </c>
      <c r="E87" s="568">
        <v>3273</v>
      </c>
      <c r="F87" s="625">
        <v>1564</v>
      </c>
      <c r="G87" s="625">
        <v>206</v>
      </c>
      <c r="H87" s="740">
        <v>138</v>
      </c>
      <c r="I87" s="625">
        <v>525</v>
      </c>
      <c r="J87" s="625">
        <v>452</v>
      </c>
      <c r="K87" s="625">
        <v>60</v>
      </c>
      <c r="L87" s="625">
        <v>188</v>
      </c>
      <c r="M87" s="740">
        <v>160</v>
      </c>
      <c r="O87">
        <f>SUM(F87:N87)</f>
        <v>3293</v>
      </c>
    </row>
    <row r="88" spans="1:15" ht="19.5" customHeight="1">
      <c r="A88" s="982" t="s">
        <v>298</v>
      </c>
      <c r="B88" s="977"/>
      <c r="C88" s="978"/>
      <c r="D88" s="427">
        <v>417</v>
      </c>
      <c r="E88" s="483">
        <f>'TAB IV'!B15+'TAB IV'!C15</f>
        <v>2593</v>
      </c>
      <c r="G88" s="625">
        <v>2448</v>
      </c>
      <c r="H88" s="740">
        <v>5</v>
      </c>
      <c r="I88" s="625">
        <v>62</v>
      </c>
      <c r="K88" s="625">
        <v>4</v>
      </c>
      <c r="L88" s="625">
        <v>74</v>
      </c>
      <c r="O88">
        <f>SUM(F88:N88)</f>
        <v>2593</v>
      </c>
    </row>
    <row r="89" spans="1:15" ht="19.5" customHeight="1">
      <c r="A89" s="982" t="s">
        <v>252</v>
      </c>
      <c r="B89" s="977"/>
      <c r="C89" s="978"/>
      <c r="D89" s="427">
        <v>418</v>
      </c>
      <c r="E89" s="568">
        <v>533</v>
      </c>
      <c r="I89" s="625">
        <v>533</v>
      </c>
      <c r="L89" s="625"/>
      <c r="O89">
        <f>SUM(F89:N89)</f>
        <v>533</v>
      </c>
    </row>
    <row r="90" spans="1:15" ht="19.5" customHeight="1" thickBot="1">
      <c r="A90" s="983" t="s">
        <v>253</v>
      </c>
      <c r="B90" s="984"/>
      <c r="C90" s="985"/>
      <c r="D90" s="429">
        <v>419</v>
      </c>
      <c r="E90" s="569">
        <v>70</v>
      </c>
      <c r="I90" s="625">
        <v>70</v>
      </c>
      <c r="L90" s="625"/>
      <c r="O90">
        <f>SUM(F90:N90)</f>
        <v>70</v>
      </c>
    </row>
    <row r="91" ht="19.5" customHeight="1" thickBot="1">
      <c r="A91" t="s">
        <v>254</v>
      </c>
    </row>
    <row r="92" spans="1:8" ht="27.75" customHeight="1">
      <c r="A92" s="1021"/>
      <c r="B92" s="1022"/>
      <c r="C92" s="1023"/>
      <c r="D92" s="430" t="s">
        <v>128</v>
      </c>
      <c r="E92" s="1004" t="s">
        <v>255</v>
      </c>
      <c r="F92" s="1005"/>
      <c r="G92" s="1005" t="s">
        <v>256</v>
      </c>
      <c r="H92" s="1079"/>
    </row>
    <row r="93" spans="1:8" ht="19.5" customHeight="1" thickBot="1">
      <c r="A93" s="1024" t="s">
        <v>131</v>
      </c>
      <c r="B93" s="1025"/>
      <c r="C93" s="1026"/>
      <c r="D93" s="425" t="s">
        <v>221</v>
      </c>
      <c r="E93" s="968">
        <v>3</v>
      </c>
      <c r="F93" s="1010">
        <v>3</v>
      </c>
      <c r="G93" s="1010">
        <v>4</v>
      </c>
      <c r="H93" s="1080"/>
    </row>
    <row r="94" spans="1:8" ht="25.5" customHeight="1">
      <c r="A94" s="1096" t="s">
        <v>257</v>
      </c>
      <c r="B94" s="1097"/>
      <c r="C94" s="1098"/>
      <c r="D94" s="426">
        <v>614</v>
      </c>
      <c r="E94" s="1083">
        <v>6</v>
      </c>
      <c r="F94" s="1084"/>
      <c r="G94" s="1081"/>
      <c r="H94" s="1082"/>
    </row>
    <row r="95" spans="1:8" ht="28.5" customHeight="1" thickBot="1">
      <c r="A95" s="1065" t="s">
        <v>218</v>
      </c>
      <c r="B95" s="1099"/>
      <c r="C95" s="1066"/>
      <c r="D95" s="429">
        <v>615</v>
      </c>
      <c r="E95" s="1092">
        <v>74</v>
      </c>
      <c r="F95" s="1093"/>
      <c r="G95" s="1094"/>
      <c r="H95" s="1095"/>
    </row>
    <row r="98" spans="1:6" ht="13.5" customHeight="1" thickBot="1">
      <c r="A98" s="1016" t="s">
        <v>258</v>
      </c>
      <c r="B98" s="1016"/>
      <c r="C98" s="1016"/>
      <c r="D98" s="1016"/>
      <c r="E98" s="1016"/>
      <c r="F98" s="638"/>
    </row>
    <row r="99" spans="1:10" ht="29.25" customHeight="1">
      <c r="A99" s="1001"/>
      <c r="B99" s="1002"/>
      <c r="C99" s="1056"/>
      <c r="D99" s="424" t="s">
        <v>128</v>
      </c>
      <c r="E99" s="1004" t="s">
        <v>255</v>
      </c>
      <c r="F99" s="1005"/>
      <c r="G99" s="1005" t="s">
        <v>256</v>
      </c>
      <c r="H99" s="1006"/>
      <c r="I99" s="467" t="s">
        <v>13</v>
      </c>
      <c r="J99" s="432"/>
    </row>
    <row r="100" spans="1:16" ht="13.5" thickBot="1">
      <c r="A100" s="1007" t="s">
        <v>131</v>
      </c>
      <c r="B100" s="1008"/>
      <c r="C100" s="1032"/>
      <c r="D100" s="425" t="s">
        <v>221</v>
      </c>
      <c r="E100" s="968">
        <v>3</v>
      </c>
      <c r="F100" s="1010">
        <v>3</v>
      </c>
      <c r="G100" s="1010">
        <v>4</v>
      </c>
      <c r="H100" s="969"/>
      <c r="I100" s="466">
        <v>2</v>
      </c>
      <c r="J100" s="625" t="s">
        <v>322</v>
      </c>
      <c r="K100" s="629" t="s">
        <v>323</v>
      </c>
      <c r="L100" s="626" t="s">
        <v>329</v>
      </c>
      <c r="M100" s="626" t="s">
        <v>321</v>
      </c>
      <c r="N100" t="s">
        <v>324</v>
      </c>
      <c r="O100" t="s">
        <v>330</v>
      </c>
      <c r="P100" t="s">
        <v>331</v>
      </c>
    </row>
    <row r="101" spans="1:18" ht="19.5" customHeight="1">
      <c r="A101" s="994" t="s">
        <v>143</v>
      </c>
      <c r="B101" s="995"/>
      <c r="C101" s="1062"/>
      <c r="D101" s="426">
        <v>601</v>
      </c>
      <c r="E101" s="1089">
        <f>'TAB IV'!H14</f>
        <v>410</v>
      </c>
      <c r="F101" s="998"/>
      <c r="G101" s="1090">
        <v>427</v>
      </c>
      <c r="H101" s="1091"/>
      <c r="I101" s="639">
        <f>SUM(E101:H101)</f>
        <v>837</v>
      </c>
      <c r="J101" s="744">
        <v>25</v>
      </c>
      <c r="K101" s="744">
        <v>55</v>
      </c>
      <c r="L101" s="744">
        <v>16</v>
      </c>
      <c r="M101" s="745">
        <v>125</v>
      </c>
      <c r="N101" s="745">
        <v>44</v>
      </c>
      <c r="O101" s="745">
        <v>37</v>
      </c>
      <c r="P101" s="745">
        <v>110</v>
      </c>
      <c r="Q101" s="745">
        <v>427</v>
      </c>
      <c r="R101" t="s">
        <v>333</v>
      </c>
    </row>
    <row r="102" spans="1:17" ht="19.5" customHeight="1">
      <c r="A102" s="982" t="s">
        <v>139</v>
      </c>
      <c r="B102" s="977" t="s">
        <v>259</v>
      </c>
      <c r="C102" s="1037"/>
      <c r="D102" s="427">
        <v>606</v>
      </c>
      <c r="E102" s="979">
        <v>74</v>
      </c>
      <c r="F102" s="980"/>
      <c r="G102" s="981">
        <v>219</v>
      </c>
      <c r="H102" s="963"/>
      <c r="I102" s="639">
        <f aca="true" t="shared" si="2" ref="I102:I107">SUM(E102:H102)</f>
        <v>293</v>
      </c>
      <c r="J102" s="744">
        <v>25</v>
      </c>
      <c r="K102" s="744">
        <v>21</v>
      </c>
      <c r="L102" s="744">
        <v>3</v>
      </c>
      <c r="M102" s="745">
        <v>108</v>
      </c>
      <c r="N102" s="745">
        <v>13</v>
      </c>
      <c r="O102" s="745">
        <v>17</v>
      </c>
      <c r="P102" s="745">
        <v>32</v>
      </c>
      <c r="Q102" s="745">
        <f aca="true" t="shared" si="3" ref="Q102:Q107">SUM(J102:P102)</f>
        <v>219</v>
      </c>
    </row>
    <row r="103" spans="1:17" ht="19.5" customHeight="1">
      <c r="A103" s="982"/>
      <c r="B103" s="977" t="s">
        <v>260</v>
      </c>
      <c r="C103" s="1037"/>
      <c r="D103" s="427">
        <v>607</v>
      </c>
      <c r="E103" s="979">
        <v>410</v>
      </c>
      <c r="F103" s="980"/>
      <c r="G103" s="981">
        <v>216</v>
      </c>
      <c r="H103" s="963"/>
      <c r="I103" s="639">
        <f t="shared" si="2"/>
        <v>626</v>
      </c>
      <c r="J103" s="744">
        <v>25</v>
      </c>
      <c r="K103" s="744">
        <v>34</v>
      </c>
      <c r="L103" s="744">
        <v>16</v>
      </c>
      <c r="M103" s="745"/>
      <c r="N103" s="745">
        <v>31</v>
      </c>
      <c r="O103" s="745"/>
      <c r="P103" s="745">
        <v>110</v>
      </c>
      <c r="Q103" s="745">
        <f t="shared" si="3"/>
        <v>216</v>
      </c>
    </row>
    <row r="104" spans="1:17" ht="19.5" customHeight="1">
      <c r="A104" s="989" t="s">
        <v>192</v>
      </c>
      <c r="B104" s="990"/>
      <c r="C104" s="1020"/>
      <c r="D104" s="427">
        <v>608</v>
      </c>
      <c r="E104" s="1038">
        <v>35</v>
      </c>
      <c r="F104" s="1039"/>
      <c r="G104" s="993">
        <v>55</v>
      </c>
      <c r="H104" s="1040"/>
      <c r="I104" s="639">
        <f t="shared" si="2"/>
        <v>90</v>
      </c>
      <c r="J104" s="744">
        <v>9</v>
      </c>
      <c r="K104" s="744">
        <v>13</v>
      </c>
      <c r="L104" s="744">
        <v>3</v>
      </c>
      <c r="M104" s="745"/>
      <c r="N104" s="745">
        <v>13</v>
      </c>
      <c r="O104" s="745">
        <v>17</v>
      </c>
      <c r="P104" s="745"/>
      <c r="Q104" s="745">
        <f t="shared" si="3"/>
        <v>55</v>
      </c>
    </row>
    <row r="105" spans="1:17" ht="19.5" customHeight="1">
      <c r="A105" s="982" t="s">
        <v>139</v>
      </c>
      <c r="B105" s="977" t="s">
        <v>261</v>
      </c>
      <c r="C105" s="1037"/>
      <c r="D105" s="464">
        <v>609</v>
      </c>
      <c r="E105" s="979"/>
      <c r="F105" s="980"/>
      <c r="G105" s="981"/>
      <c r="H105" s="963"/>
      <c r="I105" s="639">
        <f t="shared" si="2"/>
        <v>0</v>
      </c>
      <c r="J105" s="744"/>
      <c r="K105" s="744"/>
      <c r="L105" s="744"/>
      <c r="M105" s="745"/>
      <c r="N105" s="745"/>
      <c r="O105" s="745"/>
      <c r="P105" s="745"/>
      <c r="Q105" s="745">
        <f t="shared" si="3"/>
        <v>0</v>
      </c>
    </row>
    <row r="106" spans="1:17" ht="19.5" customHeight="1">
      <c r="A106" s="982"/>
      <c r="B106" s="977" t="s">
        <v>215</v>
      </c>
      <c r="C106" s="1037"/>
      <c r="D106" s="464">
        <v>610</v>
      </c>
      <c r="E106" s="979">
        <v>35</v>
      </c>
      <c r="F106" s="980"/>
      <c r="G106" s="981">
        <v>163</v>
      </c>
      <c r="H106" s="963"/>
      <c r="I106" s="639">
        <f t="shared" si="2"/>
        <v>198</v>
      </c>
      <c r="J106" s="744">
        <v>9</v>
      </c>
      <c r="K106" s="744">
        <v>13</v>
      </c>
      <c r="L106" s="744">
        <v>3</v>
      </c>
      <c r="M106" s="745">
        <v>108</v>
      </c>
      <c r="N106" s="745">
        <v>13</v>
      </c>
      <c r="O106" s="745">
        <v>17</v>
      </c>
      <c r="P106" s="745"/>
      <c r="Q106" s="745">
        <f t="shared" si="3"/>
        <v>163</v>
      </c>
    </row>
    <row r="107" spans="1:17" ht="19.5" customHeight="1">
      <c r="A107" s="989" t="s">
        <v>144</v>
      </c>
      <c r="B107" s="990"/>
      <c r="C107" s="1020"/>
      <c r="D107" s="464">
        <v>604</v>
      </c>
      <c r="E107" s="979">
        <v>107957</v>
      </c>
      <c r="F107" s="980"/>
      <c r="G107" s="981">
        <v>72249</v>
      </c>
      <c r="H107" s="963"/>
      <c r="I107" s="639">
        <f t="shared" si="2"/>
        <v>180206</v>
      </c>
      <c r="J107" s="744">
        <v>15717</v>
      </c>
      <c r="K107" s="744">
        <v>15628</v>
      </c>
      <c r="L107" s="744">
        <v>3002</v>
      </c>
      <c r="M107" s="745">
        <v>2850</v>
      </c>
      <c r="N107" s="745">
        <v>11852</v>
      </c>
      <c r="O107" s="745">
        <v>2768</v>
      </c>
      <c r="P107" s="745">
        <v>20432</v>
      </c>
      <c r="Q107" s="745">
        <f t="shared" si="3"/>
        <v>72249</v>
      </c>
    </row>
    <row r="108" spans="1:17" ht="19.5" customHeight="1" thickBot="1">
      <c r="A108" s="1041" t="s">
        <v>262</v>
      </c>
      <c r="B108" s="1042"/>
      <c r="C108" s="1043"/>
      <c r="D108" s="465">
        <v>602</v>
      </c>
      <c r="E108" s="986" t="s">
        <v>90</v>
      </c>
      <c r="F108" s="987"/>
      <c r="G108" s="987" t="s">
        <v>90</v>
      </c>
      <c r="H108" s="988"/>
      <c r="I108" s="743">
        <f>'TAB II.'!J17+'TAB II.'!E36+'TAB II.'!K33+'TAB II.'!J19</f>
        <v>17814125.32</v>
      </c>
      <c r="J108" s="744"/>
      <c r="K108" s="744"/>
      <c r="L108" s="744"/>
      <c r="M108" s="745"/>
      <c r="N108" s="745"/>
      <c r="O108" s="745"/>
      <c r="P108" s="745"/>
      <c r="Q108" s="745"/>
    </row>
    <row r="109" spans="1:9" ht="12.75">
      <c r="A109" s="142"/>
      <c r="B109" s="142"/>
      <c r="C109" s="141"/>
      <c r="D109" s="140"/>
      <c r="E109" s="143"/>
      <c r="F109" s="640"/>
      <c r="G109" s="641"/>
      <c r="H109" s="742"/>
      <c r="I109" s="641"/>
    </row>
    <row r="110" spans="1:6" ht="12.75">
      <c r="A110" s="139"/>
      <c r="B110" s="1030"/>
      <c r="C110" s="1030"/>
      <c r="D110" s="1030"/>
      <c r="E110" s="1030"/>
      <c r="F110" s="1030"/>
    </row>
    <row r="111" spans="1:6" ht="13.5" thickBot="1">
      <c r="A111" s="1016" t="s">
        <v>265</v>
      </c>
      <c r="B111" s="1016"/>
      <c r="C111" s="1016"/>
      <c r="D111" s="1016"/>
      <c r="E111" s="144"/>
      <c r="F111" s="642"/>
    </row>
    <row r="112" spans="1:9" ht="29.25" customHeight="1">
      <c r="A112" s="1021"/>
      <c r="B112" s="1022"/>
      <c r="C112" s="1023"/>
      <c r="D112" s="424" t="s">
        <v>133</v>
      </c>
      <c r="E112" s="1004" t="s">
        <v>255</v>
      </c>
      <c r="F112" s="1005"/>
      <c r="G112" s="1005" t="s">
        <v>256</v>
      </c>
      <c r="H112" s="1006"/>
      <c r="I112" s="467" t="s">
        <v>13</v>
      </c>
    </row>
    <row r="113" spans="1:16" ht="13.5" thickBot="1">
      <c r="A113" s="1024" t="s">
        <v>131</v>
      </c>
      <c r="B113" s="1025"/>
      <c r="C113" s="1026"/>
      <c r="D113" s="425" t="s">
        <v>221</v>
      </c>
      <c r="E113" s="967">
        <v>3</v>
      </c>
      <c r="F113" s="968"/>
      <c r="G113" s="969">
        <v>4</v>
      </c>
      <c r="H113" s="970"/>
      <c r="I113" s="466">
        <v>2</v>
      </c>
      <c r="J113" s="625" t="s">
        <v>322</v>
      </c>
      <c r="K113" s="629" t="s">
        <v>323</v>
      </c>
      <c r="L113" s="626" t="s">
        <v>329</v>
      </c>
      <c r="M113" s="626" t="s">
        <v>321</v>
      </c>
      <c r="N113" t="s">
        <v>324</v>
      </c>
      <c r="O113" t="s">
        <v>330</v>
      </c>
      <c r="P113" t="s">
        <v>331</v>
      </c>
    </row>
    <row r="114" spans="1:9" ht="19.5" customHeight="1">
      <c r="A114" s="1027" t="s">
        <v>216</v>
      </c>
      <c r="B114" s="1028"/>
      <c r="C114" s="1029"/>
      <c r="D114" s="426">
        <v>611</v>
      </c>
      <c r="E114" s="971"/>
      <c r="F114" s="972"/>
      <c r="G114" s="975"/>
      <c r="H114" s="976"/>
      <c r="I114" s="643">
        <f>E114+G114</f>
        <v>0</v>
      </c>
    </row>
    <row r="115" spans="1:17" ht="19.5" customHeight="1">
      <c r="A115" s="1011" t="s">
        <v>217</v>
      </c>
      <c r="B115" s="910"/>
      <c r="C115" s="1012"/>
      <c r="D115" s="427">
        <v>612</v>
      </c>
      <c r="E115" s="973">
        <v>1</v>
      </c>
      <c r="F115" s="974"/>
      <c r="G115" s="963">
        <v>5</v>
      </c>
      <c r="H115" s="964"/>
      <c r="I115" s="643">
        <f>E115+G115</f>
        <v>6</v>
      </c>
      <c r="J115" s="625">
        <v>1</v>
      </c>
      <c r="K115" s="625">
        <v>1</v>
      </c>
      <c r="L115" s="625"/>
      <c r="M115" s="629">
        <v>1</v>
      </c>
      <c r="P115">
        <v>2</v>
      </c>
      <c r="Q115">
        <f>SUM(J115:P115)</f>
        <v>5</v>
      </c>
    </row>
    <row r="116" spans="1:17" ht="19.5" customHeight="1">
      <c r="A116" s="1011" t="s">
        <v>266</v>
      </c>
      <c r="B116" s="910"/>
      <c r="C116" s="1012"/>
      <c r="D116" s="427">
        <v>613</v>
      </c>
      <c r="E116" s="973"/>
      <c r="F116" s="974"/>
      <c r="G116" s="963">
        <v>1</v>
      </c>
      <c r="H116" s="964"/>
      <c r="I116" s="643">
        <f>E116+G116</f>
        <v>1</v>
      </c>
      <c r="L116" s="625">
        <v>1</v>
      </c>
      <c r="M116" s="629"/>
      <c r="Q116">
        <f>SUM(J116:P116)</f>
        <v>1</v>
      </c>
    </row>
    <row r="117" spans="1:17" ht="19.5" customHeight="1" thickBot="1">
      <c r="A117" s="1013" t="s">
        <v>267</v>
      </c>
      <c r="B117" s="1014"/>
      <c r="C117" s="1015"/>
      <c r="D117" s="429">
        <v>614</v>
      </c>
      <c r="E117" s="1018">
        <v>6</v>
      </c>
      <c r="F117" s="1019"/>
      <c r="G117" s="965">
        <v>10</v>
      </c>
      <c r="H117" s="966"/>
      <c r="I117" s="644">
        <f>E117+G117</f>
        <v>16</v>
      </c>
      <c r="J117" s="625">
        <v>1</v>
      </c>
      <c r="K117" s="625">
        <v>1</v>
      </c>
      <c r="L117" s="625"/>
      <c r="M117" s="629">
        <v>3</v>
      </c>
      <c r="N117">
        <v>2</v>
      </c>
      <c r="P117">
        <v>3</v>
      </c>
      <c r="Q117">
        <f>SUM(J117:P117)</f>
        <v>10</v>
      </c>
    </row>
    <row r="118" spans="1:5" ht="12.75">
      <c r="A118" s="139"/>
      <c r="B118" s="1017"/>
      <c r="C118" s="1017"/>
      <c r="D118" s="1017"/>
      <c r="E118" s="1017"/>
    </row>
    <row r="120" spans="1:6" ht="13.5" thickBot="1">
      <c r="A120" s="1016" t="s">
        <v>268</v>
      </c>
      <c r="B120" s="1016"/>
      <c r="C120" s="1016"/>
      <c r="D120" s="1016"/>
      <c r="E120" s="1016"/>
      <c r="F120" s="638"/>
    </row>
    <row r="121" spans="1:9" ht="42.75" customHeight="1">
      <c r="A121" s="1001"/>
      <c r="B121" s="1002"/>
      <c r="C121" s="1003"/>
      <c r="D121" s="424" t="s">
        <v>128</v>
      </c>
      <c r="E121" s="1004" t="s">
        <v>270</v>
      </c>
      <c r="F121" s="1005"/>
      <c r="G121" s="1005" t="s">
        <v>191</v>
      </c>
      <c r="H121" s="1006"/>
      <c r="I121" s="467" t="s">
        <v>13</v>
      </c>
    </row>
    <row r="122" spans="1:9" ht="13.5" thickBot="1">
      <c r="A122" s="1007" t="s">
        <v>131</v>
      </c>
      <c r="B122" s="1008"/>
      <c r="C122" s="1009"/>
      <c r="D122" s="425" t="s">
        <v>221</v>
      </c>
      <c r="E122" s="968">
        <v>3</v>
      </c>
      <c r="F122" s="1010">
        <v>3</v>
      </c>
      <c r="G122" s="1010">
        <v>4</v>
      </c>
      <c r="H122" s="969"/>
      <c r="I122" s="466">
        <v>2</v>
      </c>
    </row>
    <row r="123" spans="1:9" ht="19.5" customHeight="1">
      <c r="A123" s="994" t="s">
        <v>269</v>
      </c>
      <c r="B123" s="995"/>
      <c r="C123" s="996"/>
      <c r="D123" s="426">
        <v>712</v>
      </c>
      <c r="E123" s="997">
        <f>E124+E125+E126</f>
        <v>0</v>
      </c>
      <c r="F123" s="998"/>
      <c r="G123" s="999">
        <f>G124+G125+G126</f>
        <v>136</v>
      </c>
      <c r="H123" s="1000"/>
      <c r="I123" s="643">
        <f>SUM(E123:H123)</f>
        <v>136</v>
      </c>
    </row>
    <row r="124" spans="1:9" ht="19.5" customHeight="1">
      <c r="A124" s="982" t="s">
        <v>88</v>
      </c>
      <c r="B124" s="977" t="s">
        <v>271</v>
      </c>
      <c r="C124" s="978"/>
      <c r="D124" s="427">
        <v>717</v>
      </c>
      <c r="E124" s="979"/>
      <c r="F124" s="980"/>
      <c r="G124" s="981">
        <v>30</v>
      </c>
      <c r="H124" s="963"/>
      <c r="I124" s="643">
        <f>SUM(E124:H124)</f>
        <v>30</v>
      </c>
    </row>
    <row r="125" spans="1:9" ht="19.5" customHeight="1">
      <c r="A125" s="982"/>
      <c r="B125" s="977" t="s">
        <v>272</v>
      </c>
      <c r="C125" s="978"/>
      <c r="D125" s="427">
        <v>718</v>
      </c>
      <c r="E125" s="979"/>
      <c r="F125" s="980"/>
      <c r="G125" s="981">
        <v>48</v>
      </c>
      <c r="H125" s="963"/>
      <c r="I125" s="643">
        <f>SUM(E125:H125)</f>
        <v>48</v>
      </c>
    </row>
    <row r="126" spans="1:9" ht="19.5" customHeight="1">
      <c r="A126" s="982"/>
      <c r="B126" s="977" t="s">
        <v>273</v>
      </c>
      <c r="C126" s="978"/>
      <c r="D126" s="427">
        <v>719</v>
      </c>
      <c r="E126" s="979"/>
      <c r="F126" s="980"/>
      <c r="G126" s="981">
        <v>58</v>
      </c>
      <c r="H126" s="963"/>
      <c r="I126" s="643">
        <f>SUM(E126:H126)</f>
        <v>58</v>
      </c>
    </row>
    <row r="127" spans="1:9" ht="19.5" customHeight="1">
      <c r="A127" s="989" t="s">
        <v>274</v>
      </c>
      <c r="B127" s="990"/>
      <c r="C127" s="991"/>
      <c r="D127" s="427">
        <v>710</v>
      </c>
      <c r="E127" s="992" t="s">
        <v>90</v>
      </c>
      <c r="F127" s="993"/>
      <c r="G127" s="992" t="s">
        <v>90</v>
      </c>
      <c r="H127" s="993"/>
      <c r="I127" s="645">
        <v>4</v>
      </c>
    </row>
    <row r="128" spans="1:9" ht="19.5" customHeight="1">
      <c r="A128" s="982" t="s">
        <v>88</v>
      </c>
      <c r="B128" s="977" t="s">
        <v>271</v>
      </c>
      <c r="C128" s="978"/>
      <c r="D128" s="427">
        <v>721</v>
      </c>
      <c r="E128" s="992" t="s">
        <v>90</v>
      </c>
      <c r="F128" s="993"/>
      <c r="G128" s="992" t="s">
        <v>90</v>
      </c>
      <c r="H128" s="993"/>
      <c r="I128" s="645">
        <v>4</v>
      </c>
    </row>
    <row r="129" spans="1:9" ht="19.5" customHeight="1">
      <c r="A129" s="982"/>
      <c r="B129" s="977" t="s">
        <v>272</v>
      </c>
      <c r="C129" s="978"/>
      <c r="D129" s="427">
        <v>722</v>
      </c>
      <c r="E129" s="992" t="s">
        <v>90</v>
      </c>
      <c r="F129" s="993"/>
      <c r="G129" s="992" t="s">
        <v>90</v>
      </c>
      <c r="H129" s="993"/>
      <c r="I129" s="645"/>
    </row>
    <row r="130" spans="1:9" ht="19.5" customHeight="1" thickBot="1">
      <c r="A130" s="983"/>
      <c r="B130" s="984" t="s">
        <v>273</v>
      </c>
      <c r="C130" s="985"/>
      <c r="D130" s="429">
        <v>723</v>
      </c>
      <c r="E130" s="986" t="s">
        <v>90</v>
      </c>
      <c r="F130" s="987"/>
      <c r="G130" s="987" t="s">
        <v>90</v>
      </c>
      <c r="H130" s="988"/>
      <c r="I130" s="646"/>
    </row>
  </sheetData>
  <sheetProtection/>
  <mergeCells count="182">
    <mergeCell ref="E102:F102"/>
    <mergeCell ref="B102:C102"/>
    <mergeCell ref="A102:A103"/>
    <mergeCell ref="A98:C98"/>
    <mergeCell ref="A99:C99"/>
    <mergeCell ref="D98:E98"/>
    <mergeCell ref="A100:C100"/>
    <mergeCell ref="A101:C101"/>
    <mergeCell ref="E99:F99"/>
    <mergeCell ref="E101:F101"/>
    <mergeCell ref="G101:H101"/>
    <mergeCell ref="E95:F95"/>
    <mergeCell ref="G95:H95"/>
    <mergeCell ref="A93:C93"/>
    <mergeCell ref="G99:H99"/>
    <mergeCell ref="E100:F100"/>
    <mergeCell ref="G100:H100"/>
    <mergeCell ref="A94:C94"/>
    <mergeCell ref="A95:C95"/>
    <mergeCell ref="G94:H94"/>
    <mergeCell ref="E94:F94"/>
    <mergeCell ref="A40:B40"/>
    <mergeCell ref="A41:B41"/>
    <mergeCell ref="B45:E45"/>
    <mergeCell ref="A47:C47"/>
    <mergeCell ref="A42:B42"/>
    <mergeCell ref="A51:A52"/>
    <mergeCell ref="A50:C50"/>
    <mergeCell ref="A43:B43"/>
    <mergeCell ref="E92:F92"/>
    <mergeCell ref="G92:H92"/>
    <mergeCell ref="E93:F93"/>
    <mergeCell ref="G93:H93"/>
    <mergeCell ref="A92:C92"/>
    <mergeCell ref="A1:D1"/>
    <mergeCell ref="A2:B2"/>
    <mergeCell ref="D2:E2"/>
    <mergeCell ref="A3:B3"/>
    <mergeCell ref="A14:A16"/>
    <mergeCell ref="A39:B39"/>
    <mergeCell ref="A38:C38"/>
    <mergeCell ref="D38:E38"/>
    <mergeCell ref="A30:A35"/>
    <mergeCell ref="A8:D8"/>
    <mergeCell ref="A89:C89"/>
    <mergeCell ref="A84:C84"/>
    <mergeCell ref="A85:C85"/>
    <mergeCell ref="A83:B83"/>
    <mergeCell ref="C83:D83"/>
    <mergeCell ref="B33:C33"/>
    <mergeCell ref="H38:L40"/>
    <mergeCell ref="A73:B73"/>
    <mergeCell ref="A26:C26"/>
    <mergeCell ref="A90:C90"/>
    <mergeCell ref="B52:C52"/>
    <mergeCell ref="A48:C48"/>
    <mergeCell ref="A49:C49"/>
    <mergeCell ref="B58:C58"/>
    <mergeCell ref="B79:C79"/>
    <mergeCell ref="B80:C80"/>
    <mergeCell ref="A86:C86"/>
    <mergeCell ref="A87:C87"/>
    <mergeCell ref="A88:C88"/>
    <mergeCell ref="B77:C77"/>
    <mergeCell ref="A77:A80"/>
    <mergeCell ref="A75:C75"/>
    <mergeCell ref="A74:C74"/>
    <mergeCell ref="B78:C78"/>
    <mergeCell ref="A76:C76"/>
    <mergeCell ref="A53:C53"/>
    <mergeCell ref="B54:C54"/>
    <mergeCell ref="B15:C15"/>
    <mergeCell ref="B16:C16"/>
    <mergeCell ref="A17:C17"/>
    <mergeCell ref="B34:C34"/>
    <mergeCell ref="B35:C35"/>
    <mergeCell ref="B51:C51"/>
    <mergeCell ref="A44:B44"/>
    <mergeCell ref="A54:A61"/>
    <mergeCell ref="A29:C29"/>
    <mergeCell ref="B30:C30"/>
    <mergeCell ref="B14:C14"/>
    <mergeCell ref="A21:C21"/>
    <mergeCell ref="A9:C9"/>
    <mergeCell ref="A23:C23"/>
    <mergeCell ref="A27:C27"/>
    <mergeCell ref="A28:C28"/>
    <mergeCell ref="A10:C10"/>
    <mergeCell ref="A11:C11"/>
    <mergeCell ref="G102:H102"/>
    <mergeCell ref="E103:F103"/>
    <mergeCell ref="A22:C22"/>
    <mergeCell ref="A63:A70"/>
    <mergeCell ref="B63:C63"/>
    <mergeCell ref="B64:B66"/>
    <mergeCell ref="B68:B70"/>
    <mergeCell ref="B67:C67"/>
    <mergeCell ref="B31:C31"/>
    <mergeCell ref="B32:C32"/>
    <mergeCell ref="A12:C12"/>
    <mergeCell ref="A13:C13"/>
    <mergeCell ref="A108:C108"/>
    <mergeCell ref="E105:F105"/>
    <mergeCell ref="E106:F106"/>
    <mergeCell ref="A62:C62"/>
    <mergeCell ref="B55:B57"/>
    <mergeCell ref="B59:B61"/>
    <mergeCell ref="E108:F108"/>
    <mergeCell ref="B106:C106"/>
    <mergeCell ref="G105:H105"/>
    <mergeCell ref="G106:H106"/>
    <mergeCell ref="E107:F107"/>
    <mergeCell ref="G107:H107"/>
    <mergeCell ref="G103:H103"/>
    <mergeCell ref="E104:F104"/>
    <mergeCell ref="G104:H104"/>
    <mergeCell ref="B103:C103"/>
    <mergeCell ref="A104:C104"/>
    <mergeCell ref="D3:E3"/>
    <mergeCell ref="A4:B4"/>
    <mergeCell ref="D4:E4"/>
    <mergeCell ref="A5:B5"/>
    <mergeCell ref="D5:E5"/>
    <mergeCell ref="A114:C114"/>
    <mergeCell ref="A115:C115"/>
    <mergeCell ref="G108:H108"/>
    <mergeCell ref="B110:F110"/>
    <mergeCell ref="A111:D111"/>
    <mergeCell ref="E112:F112"/>
    <mergeCell ref="G112:H112"/>
    <mergeCell ref="A105:A106"/>
    <mergeCell ref="A107:C107"/>
    <mergeCell ref="A112:C112"/>
    <mergeCell ref="A113:C113"/>
    <mergeCell ref="B105:C105"/>
    <mergeCell ref="A116:C116"/>
    <mergeCell ref="A117:C117"/>
    <mergeCell ref="A120:C120"/>
    <mergeCell ref="D120:E120"/>
    <mergeCell ref="B118:E118"/>
    <mergeCell ref="E116:F116"/>
    <mergeCell ref="E117:F117"/>
    <mergeCell ref="A121:C121"/>
    <mergeCell ref="E121:F121"/>
    <mergeCell ref="G121:H121"/>
    <mergeCell ref="A122:C122"/>
    <mergeCell ref="E122:F122"/>
    <mergeCell ref="G122:H122"/>
    <mergeCell ref="A123:C123"/>
    <mergeCell ref="E123:F123"/>
    <mergeCell ref="G123:H123"/>
    <mergeCell ref="A124:A126"/>
    <mergeCell ref="B124:C124"/>
    <mergeCell ref="E124:F124"/>
    <mergeCell ref="G124:H124"/>
    <mergeCell ref="B125:C125"/>
    <mergeCell ref="E126:F126"/>
    <mergeCell ref="G126:H126"/>
    <mergeCell ref="B128:C128"/>
    <mergeCell ref="E128:F128"/>
    <mergeCell ref="G128:H128"/>
    <mergeCell ref="B129:C129"/>
    <mergeCell ref="E129:F129"/>
    <mergeCell ref="G129:H129"/>
    <mergeCell ref="B126:C126"/>
    <mergeCell ref="E125:F125"/>
    <mergeCell ref="G125:H125"/>
    <mergeCell ref="A128:A130"/>
    <mergeCell ref="B130:C130"/>
    <mergeCell ref="E130:F130"/>
    <mergeCell ref="G130:H130"/>
    <mergeCell ref="A127:C127"/>
    <mergeCell ref="E127:F127"/>
    <mergeCell ref="G127:H127"/>
    <mergeCell ref="G116:H116"/>
    <mergeCell ref="G117:H117"/>
    <mergeCell ref="E113:F113"/>
    <mergeCell ref="G113:H113"/>
    <mergeCell ref="E114:F114"/>
    <mergeCell ref="E115:F115"/>
    <mergeCell ref="G114:H114"/>
    <mergeCell ref="G115:H115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46" max="8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uzivatel</cp:lastModifiedBy>
  <cp:lastPrinted>2012-01-13T09:39:27Z</cp:lastPrinted>
  <dcterms:created xsi:type="dcterms:W3CDTF">1999-02-11T07:52:06Z</dcterms:created>
  <dcterms:modified xsi:type="dcterms:W3CDTF">2012-01-16T11:38:48Z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