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65401" windowWidth="12630" windowHeight="11760" activeTab="0"/>
  </bookViews>
  <sheets>
    <sheet name="Souhr.roz.UP 2013 zdroj 11" sheetId="1" r:id="rId1"/>
    <sheet name="List1" sheetId="2" r:id="rId2"/>
    <sheet name="List2" sheetId="3" r:id="rId3"/>
  </sheets>
  <externalReferences>
    <externalReference r:id="rId6"/>
  </externalReferences>
  <definedNames>
    <definedName name="_DAT13">'[1]2140'!#REF!</definedName>
    <definedName name="_DAT5">'[1]2140'!#REF!</definedName>
    <definedName name="_DAT7">'[1]2140'!#REF!</definedName>
  </definedNames>
  <calcPr fullCalcOnLoad="1"/>
</workbook>
</file>

<file path=xl/sharedStrings.xml><?xml version="1.0" encoding="utf-8"?>
<sst xmlns="http://schemas.openxmlformats.org/spreadsheetml/2006/main" count="164" uniqueCount="146">
  <si>
    <t>Celkem</t>
  </si>
  <si>
    <t>SÚ</t>
  </si>
  <si>
    <t>AÚ</t>
  </si>
  <si>
    <t>Název účtu</t>
  </si>
  <si>
    <t>Náklady :</t>
  </si>
  <si>
    <t>501</t>
  </si>
  <si>
    <t>Spotřeba materiálu</t>
  </si>
  <si>
    <t xml:space="preserve"> z toho:</t>
  </si>
  <si>
    <t>974</t>
  </si>
  <si>
    <t>200</t>
  </si>
  <si>
    <t>502</t>
  </si>
  <si>
    <t>Spotřeba energie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</si>
  <si>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</si>
  <si>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</si>
  <si>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</si>
  <si>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</si>
  <si>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</si>
  <si>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</si>
  <si>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</si>
  <si>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</si>
  <si>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</si>
  <si>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</si>
  <si>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201</t>
  </si>
  <si>
    <t>Ostatní služby-spoje</t>
  </si>
  <si>
    <t>300</t>
  </si>
  <si>
    <t>Ostatní služby-nájem</t>
  </si>
  <si>
    <t>521</t>
  </si>
  <si>
    <t>Mzdové náklady</t>
  </si>
  <si>
    <t>400</t>
  </si>
  <si>
    <t>Odměny</t>
  </si>
  <si>
    <t>600</t>
  </si>
  <si>
    <t>524</t>
  </si>
  <si>
    <t>Zákonné sociální pojištění</t>
  </si>
  <si>
    <t>527</t>
  </si>
  <si>
    <t>Zákonné sociální náklady</t>
  </si>
  <si>
    <t>Tvorba sociálního fondu</t>
  </si>
  <si>
    <t>531</t>
  </si>
  <si>
    <t>Daň silniční</t>
  </si>
  <si>
    <t>532</t>
  </si>
  <si>
    <t>Daň z nemovitostí</t>
  </si>
  <si>
    <t>538</t>
  </si>
  <si>
    <t>Ostatní daně a poplatky</t>
  </si>
  <si>
    <t>544</t>
  </si>
  <si>
    <t>Úroky</t>
  </si>
  <si>
    <t>546</t>
  </si>
  <si>
    <t>Dary</t>
  </si>
  <si>
    <t>549</t>
  </si>
  <si>
    <t>Jiné ostatní náklady</t>
  </si>
  <si>
    <t>551</t>
  </si>
  <si>
    <t>Odpisy dlouhod.NM a HM</t>
  </si>
  <si>
    <t>552</t>
  </si>
  <si>
    <t xml:space="preserve">Zůst.cena prod.DM </t>
  </si>
  <si>
    <t>582</t>
  </si>
  <si>
    <t>Poskytnuté příspěvky</t>
  </si>
  <si>
    <t>591</t>
  </si>
  <si>
    <t>Daň z příjmů</t>
  </si>
  <si>
    <t>710</t>
  </si>
  <si>
    <t>Výnosy :</t>
  </si>
  <si>
    <t>601</t>
  </si>
  <si>
    <t>Tržby za vlastní výrobky</t>
  </si>
  <si>
    <t>602</t>
  </si>
  <si>
    <t>Tržby z prodeje služeb</t>
  </si>
  <si>
    <t>Tržby z prodeje služeb-nájem</t>
  </si>
  <si>
    <t>604</t>
  </si>
  <si>
    <t>Tržby za prodané zboží</t>
  </si>
  <si>
    <t>621</t>
  </si>
  <si>
    <t>Aktivace materiálu a zboží</t>
  </si>
  <si>
    <t>644</t>
  </si>
  <si>
    <t>648</t>
  </si>
  <si>
    <t>Zúčtování fondů</t>
  </si>
  <si>
    <t>649</t>
  </si>
  <si>
    <t>Jiné ostatní výnosy</t>
  </si>
  <si>
    <t>z toho:</t>
  </si>
  <si>
    <t>652</t>
  </si>
  <si>
    <t>Tržby z prodeje materiálu</t>
  </si>
  <si>
    <t>681</t>
  </si>
  <si>
    <t>Přij.přísp.zúčtov.mezi OS</t>
  </si>
  <si>
    <t>691</t>
  </si>
  <si>
    <t>Příspěvek</t>
  </si>
  <si>
    <t>Hospodářský výsledek (V-N) :</t>
  </si>
  <si>
    <t>z toho</t>
  </si>
  <si>
    <t>528</t>
  </si>
  <si>
    <t>545</t>
  </si>
  <si>
    <t>Kurzové ztráty</t>
  </si>
  <si>
    <t>Vnitronáklady</t>
  </si>
  <si>
    <t>645</t>
  </si>
  <si>
    <t>Kurzové zisky</t>
  </si>
  <si>
    <t>100</t>
  </si>
  <si>
    <t>v tis. Kč</t>
  </si>
  <si>
    <t>OON Dohody</t>
  </si>
  <si>
    <t>110</t>
  </si>
  <si>
    <t>Zahraniční stipendia</t>
  </si>
  <si>
    <t>Stipendia dokt.programů</t>
  </si>
  <si>
    <t>JOV-popl.přij.řízení</t>
  </si>
  <si>
    <t>JOV-zahr.samoplátci</t>
  </si>
  <si>
    <t>JOV- odpisy z dotací</t>
  </si>
  <si>
    <t>Provozní dotace</t>
  </si>
  <si>
    <t>210</t>
  </si>
  <si>
    <t>KUP</t>
  </si>
  <si>
    <t>Ostatní sociální náklady</t>
  </si>
  <si>
    <t>Centrální prostředky</t>
  </si>
  <si>
    <t xml:space="preserve">Celkem </t>
  </si>
  <si>
    <t>fakulty</t>
  </si>
  <si>
    <t>CJ</t>
  </si>
  <si>
    <t>CJ+CP</t>
  </si>
  <si>
    <t>FZV</t>
  </si>
  <si>
    <t>LF</t>
  </si>
  <si>
    <t>FF</t>
  </si>
  <si>
    <t>PřF</t>
  </si>
  <si>
    <t>PdF</t>
  </si>
  <si>
    <t>FTK</t>
  </si>
  <si>
    <t>CMTF</t>
  </si>
  <si>
    <t>PF</t>
  </si>
  <si>
    <t>RUP</t>
  </si>
  <si>
    <t xml:space="preserve">VUP </t>
  </si>
  <si>
    <t>CVT</t>
  </si>
  <si>
    <t>PZ</t>
  </si>
  <si>
    <t>ASC</t>
  </si>
  <si>
    <t>VTP</t>
  </si>
  <si>
    <t>PS</t>
  </si>
  <si>
    <t>CP běžné</t>
  </si>
  <si>
    <t>Spotř.mat. DHM</t>
  </si>
  <si>
    <t>Spotř.mat. knihy a časopisy</t>
  </si>
  <si>
    <t>Příspěvek - vlastní činnost</t>
  </si>
  <si>
    <t>Prov.dot.-výzkum a vývoj</t>
  </si>
  <si>
    <t>120</t>
  </si>
  <si>
    <t>Prov.dot.-ubyt.a strav.VŠ</t>
  </si>
  <si>
    <t>180</t>
  </si>
  <si>
    <t>Prov.dot.-ubyt.a strav.SKM</t>
  </si>
  <si>
    <t>Prov.dot.-Phare,Tempus,obce</t>
  </si>
  <si>
    <t>Prov.dot.-VaV (GAČR apod.)</t>
  </si>
  <si>
    <t>Stipend. DSP</t>
  </si>
  <si>
    <t>ostatní příspěvky</t>
  </si>
  <si>
    <t>Vnitrovýkony</t>
  </si>
  <si>
    <t>CP VaVpI</t>
  </si>
  <si>
    <t xml:space="preserve">Fakulty </t>
  </si>
  <si>
    <t>Centrální jednotky</t>
  </si>
  <si>
    <t>UP</t>
  </si>
  <si>
    <t>Příspěvek MŠMT A, K</t>
  </si>
  <si>
    <t>Příspěvek  celkem (účet 692)  u LF a PřF zahrnuje i odvod na CJ a CP</t>
  </si>
  <si>
    <t>Příspěvek MŠMT A, K (účet 692 100) představuje skutečnou výši příspěvku přidělenou dané součásti UP</t>
  </si>
  <si>
    <t>Kladný hospodářský výsledek CMTF (zůstatek příspěvku) byl převedený do FPP</t>
  </si>
  <si>
    <t>Záporný hospodářský výsledek některých součástí bude pokrytý výnosy ze zdroje 19 nebo použitím FPP.</t>
  </si>
  <si>
    <t>SF + HF</t>
  </si>
  <si>
    <t>Souhrnný rozpočet UP na rok 2013 - zdroj 11 Příspěvek MŠMT (ukazatel A, K)</t>
  </si>
  <si>
    <t>CP VaVpI nezahrnuje celkovou částku snížení příspěvku,  projekty FF a PřF budou částečně hrazeny z fakultních zdrojů.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</si>
</sst>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0"/>
    <numFmt numFmtId="173" formatCode="####.###"/>
    <numFmt numFmtId="174" formatCode="#,##0.00_ ;[Red]\-#,##0.00\ "/>
    <numFmt numFmtId="175" formatCode="#,##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#,##0.000"/>
    <numFmt numFmtId="189" formatCode="0.000"/>
    <numFmt numFmtId="190" formatCode="0.000%"/>
    <numFmt numFmtId="191" formatCode="0.0%"/>
    <numFmt numFmtId="192" formatCode="#,##0.0000"/>
    <numFmt numFmtId="193" formatCode="#,##0_ ;[Red]\-#,##0\ "/>
  </numFmts>
  <fonts count="30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47" applyFont="1">
      <alignment/>
      <protection/>
    </xf>
    <xf numFmtId="0" fontId="3" fillId="0" borderId="0" xfId="47">
      <alignment/>
      <protection/>
    </xf>
    <xf numFmtId="0" fontId="6" fillId="0" borderId="0" xfId="47" applyFont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3" fillId="24" borderId="10" xfId="47" applyFill="1" applyBorder="1">
      <alignment/>
      <protection/>
    </xf>
    <xf numFmtId="0" fontId="3" fillId="24" borderId="11" xfId="47" applyFill="1" applyBorder="1">
      <alignment/>
      <protection/>
    </xf>
    <xf numFmtId="0" fontId="3" fillId="24" borderId="12" xfId="47" applyFill="1" applyBorder="1">
      <alignment/>
      <protection/>
    </xf>
    <xf numFmtId="0" fontId="2" fillId="24" borderId="13" xfId="47" applyFont="1" applyFill="1" applyBorder="1" applyAlignment="1">
      <alignment horizontal="center"/>
      <protection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4" xfId="47" applyFont="1" applyFill="1" applyBorder="1" applyAlignment="1">
      <alignment horizontal="center"/>
      <protection/>
    </xf>
    <xf numFmtId="0" fontId="2" fillId="24" borderId="15" xfId="47" applyFont="1" applyFill="1" applyBorder="1" applyAlignment="1">
      <alignment horizontal="center"/>
      <protection/>
    </xf>
    <xf numFmtId="0" fontId="2" fillId="24" borderId="16" xfId="47" applyFont="1" applyFill="1" applyBorder="1" applyAlignment="1">
      <alignment horizontal="center"/>
      <protection/>
    </xf>
    <xf numFmtId="0" fontId="2" fillId="24" borderId="17" xfId="47" applyFont="1" applyFill="1" applyBorder="1" applyAlignment="1">
      <alignment horizontal="center"/>
      <protection/>
    </xf>
    <xf numFmtId="0" fontId="2" fillId="17" borderId="18" xfId="47" applyFont="1" applyFill="1" applyBorder="1" applyAlignment="1">
      <alignment horizontal="center"/>
      <protection/>
    </xf>
    <xf numFmtId="0" fontId="2" fillId="17" borderId="19" xfId="47" applyFont="1" applyFill="1" applyBorder="1" applyAlignment="1">
      <alignment horizontal="center"/>
      <protection/>
    </xf>
    <xf numFmtId="0" fontId="2" fillId="17" borderId="16" xfId="47" applyFont="1" applyFill="1" applyBorder="1" applyAlignment="1">
      <alignment horizontal="center"/>
      <protection/>
    </xf>
    <xf numFmtId="0" fontId="5" fillId="17" borderId="16" xfId="0" applyFont="1" applyFill="1" applyBorder="1" applyAlignment="1">
      <alignment horizontal="right"/>
    </xf>
    <xf numFmtId="3" fontId="2" fillId="17" borderId="18" xfId="47" applyNumberFormat="1" applyFont="1" applyFill="1" applyBorder="1" applyAlignment="1">
      <alignment horizontal="right"/>
      <protection/>
    </xf>
    <xf numFmtId="0" fontId="2" fillId="17" borderId="17" xfId="47" applyFont="1" applyFill="1" applyBorder="1" applyAlignment="1">
      <alignment horizontal="center"/>
      <protection/>
    </xf>
    <xf numFmtId="0" fontId="5" fillId="17" borderId="19" xfId="0" applyFont="1" applyFill="1" applyBorder="1" applyAlignment="1">
      <alignment horizontal="right"/>
    </xf>
    <xf numFmtId="3" fontId="2" fillId="17" borderId="20" xfId="47" applyNumberFormat="1" applyFont="1" applyFill="1" applyBorder="1" applyAlignment="1">
      <alignment horizontal="right"/>
      <protection/>
    </xf>
    <xf numFmtId="49" fontId="3" fillId="24" borderId="21" xfId="47" applyNumberFormat="1" applyFill="1" applyBorder="1">
      <alignment/>
      <protection/>
    </xf>
    <xf numFmtId="49" fontId="3" fillId="24" borderId="22" xfId="47" applyNumberFormat="1" applyFill="1" applyBorder="1">
      <alignment/>
      <protection/>
    </xf>
    <xf numFmtId="49" fontId="3" fillId="0" borderId="23" xfId="47" applyNumberFormat="1" applyBorder="1">
      <alignment/>
      <protection/>
    </xf>
    <xf numFmtId="49" fontId="3" fillId="24" borderId="21" xfId="47" applyNumberFormat="1" applyFont="1" applyFill="1" applyBorder="1">
      <alignment/>
      <protection/>
    </xf>
    <xf numFmtId="49" fontId="3" fillId="24" borderId="22" xfId="47" applyNumberFormat="1" applyFont="1" applyFill="1" applyBorder="1">
      <alignment/>
      <protection/>
    </xf>
    <xf numFmtId="49" fontId="3" fillId="0" borderId="23" xfId="47" applyNumberFormat="1" applyFont="1" applyBorder="1">
      <alignment/>
      <protection/>
    </xf>
    <xf numFmtId="0" fontId="3" fillId="0" borderId="23" xfId="47" applyBorder="1">
      <alignment/>
      <protection/>
    </xf>
    <xf numFmtId="49" fontId="3" fillId="24" borderId="24" xfId="47" applyNumberFormat="1" applyFill="1" applyBorder="1">
      <alignment/>
      <protection/>
    </xf>
    <xf numFmtId="49" fontId="3" fillId="0" borderId="25" xfId="47" applyNumberFormat="1" applyFont="1" applyBorder="1">
      <alignment/>
      <protection/>
    </xf>
    <xf numFmtId="49" fontId="2" fillId="17" borderId="26" xfId="47" applyNumberFormat="1" applyFont="1" applyFill="1" applyBorder="1">
      <alignment/>
      <protection/>
    </xf>
    <xf numFmtId="49" fontId="3" fillId="17" borderId="27" xfId="47" applyNumberFormat="1" applyFill="1" applyBorder="1">
      <alignment/>
      <protection/>
    </xf>
    <xf numFmtId="49" fontId="3" fillId="17" borderId="28" xfId="47" applyNumberFormat="1" applyFill="1" applyBorder="1">
      <alignment/>
      <protection/>
    </xf>
    <xf numFmtId="49" fontId="3" fillId="0" borderId="29" xfId="47" applyNumberFormat="1" applyBorder="1">
      <alignment/>
      <protection/>
    </xf>
    <xf numFmtId="0" fontId="3" fillId="24" borderId="21" xfId="47" applyFill="1" applyBorder="1">
      <alignment/>
      <protection/>
    </xf>
    <xf numFmtId="0" fontId="3" fillId="24" borderId="30" xfId="47" applyFill="1" applyBorder="1">
      <alignment/>
      <protection/>
    </xf>
    <xf numFmtId="49" fontId="3" fillId="0" borderId="31" xfId="47" applyNumberFormat="1" applyFont="1" applyBorder="1">
      <alignment/>
      <protection/>
    </xf>
    <xf numFmtId="0" fontId="3" fillId="24" borderId="30" xfId="47" applyFont="1" applyFill="1" applyBorder="1">
      <alignment/>
      <protection/>
    </xf>
    <xf numFmtId="49" fontId="3" fillId="24" borderId="24" xfId="47" applyNumberFormat="1" applyFont="1" applyFill="1" applyBorder="1">
      <alignment/>
      <protection/>
    </xf>
    <xf numFmtId="0" fontId="3" fillId="24" borderId="24" xfId="47" applyFill="1" applyBorder="1">
      <alignment/>
      <protection/>
    </xf>
    <xf numFmtId="0" fontId="3" fillId="0" borderId="31" xfId="47" applyFont="1" applyBorder="1">
      <alignment/>
      <protection/>
    </xf>
    <xf numFmtId="0" fontId="3" fillId="24" borderId="22" xfId="47" applyFill="1" applyBorder="1">
      <alignment/>
      <protection/>
    </xf>
    <xf numFmtId="0" fontId="3" fillId="0" borderId="29" xfId="47" applyFont="1" applyBorder="1">
      <alignment/>
      <protection/>
    </xf>
    <xf numFmtId="0" fontId="2" fillId="3" borderId="14" xfId="47" applyFont="1" applyFill="1" applyBorder="1">
      <alignment/>
      <protection/>
    </xf>
    <xf numFmtId="0" fontId="3" fillId="3" borderId="15" xfId="47" applyFill="1" applyBorder="1">
      <alignment/>
      <protection/>
    </xf>
    <xf numFmtId="0" fontId="3" fillId="3" borderId="32" xfId="47" applyFill="1" applyBorder="1">
      <alignment/>
      <protection/>
    </xf>
    <xf numFmtId="1" fontId="0" fillId="0" borderId="0" xfId="0" applyNumberFormat="1" applyAlignment="1">
      <alignment/>
    </xf>
    <xf numFmtId="49" fontId="3" fillId="24" borderId="30" xfId="47" applyNumberFormat="1" applyFont="1" applyFill="1" applyBorder="1">
      <alignment/>
      <protection/>
    </xf>
    <xf numFmtId="1" fontId="3" fillId="0" borderId="0" xfId="47" applyNumberFormat="1" applyFont="1">
      <alignment/>
      <protection/>
    </xf>
    <xf numFmtId="3" fontId="2" fillId="17" borderId="33" xfId="47" applyNumberFormat="1" applyFont="1" applyFill="1" applyBorder="1" applyAlignment="1">
      <alignment horizontal="right"/>
      <protection/>
    </xf>
    <xf numFmtId="0" fontId="0" fillId="17" borderId="20" xfId="0" applyFill="1" applyBorder="1" applyAlignment="1">
      <alignment/>
    </xf>
    <xf numFmtId="3" fontId="2" fillId="17" borderId="26" xfId="47" applyNumberFormat="1" applyFont="1" applyFill="1" applyBorder="1" applyAlignment="1">
      <alignment horizontal="right"/>
      <protection/>
    </xf>
    <xf numFmtId="3" fontId="2" fillId="17" borderId="34" xfId="47" applyNumberFormat="1" applyFont="1" applyFill="1" applyBorder="1" applyAlignment="1">
      <alignment horizontal="right"/>
      <protection/>
    </xf>
    <xf numFmtId="3" fontId="3" fillId="0" borderId="35" xfId="47" applyNumberFormat="1" applyBorder="1" applyAlignment="1">
      <alignment horizontal="right"/>
      <protection/>
    </xf>
    <xf numFmtId="3" fontId="3" fillId="0" borderId="35" xfId="47" applyNumberFormat="1" applyFont="1" applyBorder="1" applyAlignment="1">
      <alignment horizontal="right"/>
      <protection/>
    </xf>
    <xf numFmtId="3" fontId="3" fillId="17" borderId="34" xfId="47" applyNumberFormat="1" applyFill="1" applyBorder="1" applyAlignment="1">
      <alignment horizontal="right"/>
      <protection/>
    </xf>
    <xf numFmtId="3" fontId="3" fillId="0" borderId="36" xfId="47" applyNumberFormat="1" applyBorder="1" applyAlignment="1">
      <alignment horizontal="right"/>
      <protection/>
    </xf>
    <xf numFmtId="3" fontId="3" fillId="0" borderId="36" xfId="47" applyNumberFormat="1" applyFont="1" applyBorder="1" applyAlignment="1">
      <alignment horizontal="right"/>
      <protection/>
    </xf>
    <xf numFmtId="3" fontId="3" fillId="17" borderId="37" xfId="47" applyNumberFormat="1" applyFill="1" applyBorder="1" applyAlignment="1">
      <alignment horizontal="right"/>
      <protection/>
    </xf>
    <xf numFmtId="3" fontId="3" fillId="0" borderId="38" xfId="47" applyNumberFormat="1" applyBorder="1" applyAlignment="1">
      <alignment horizontal="right"/>
      <protection/>
    </xf>
    <xf numFmtId="3" fontId="3" fillId="0" borderId="39" xfId="47" applyNumberFormat="1" applyBorder="1" applyAlignment="1">
      <alignment horizontal="right"/>
      <protection/>
    </xf>
    <xf numFmtId="3" fontId="3" fillId="17" borderId="40" xfId="47" applyNumberFormat="1" applyFill="1" applyBorder="1" applyAlignment="1">
      <alignment horizontal="right"/>
      <protection/>
    </xf>
    <xf numFmtId="3" fontId="3" fillId="0" borderId="34" xfId="47" applyNumberFormat="1" applyBorder="1" applyAlignment="1">
      <alignment horizontal="right"/>
      <protection/>
    </xf>
    <xf numFmtId="3" fontId="3" fillId="0" borderId="34" xfId="47" applyNumberFormat="1" applyFont="1" applyBorder="1" applyAlignment="1">
      <alignment horizontal="right"/>
      <protection/>
    </xf>
    <xf numFmtId="3" fontId="3" fillId="0" borderId="37" xfId="47" applyNumberFormat="1" applyBorder="1" applyAlignment="1">
      <alignment horizontal="right"/>
      <protection/>
    </xf>
    <xf numFmtId="3" fontId="3" fillId="0" borderId="41" xfId="47" applyNumberFormat="1" applyFont="1" applyBorder="1" applyAlignment="1">
      <alignment horizontal="right"/>
      <protection/>
    </xf>
    <xf numFmtId="3" fontId="2" fillId="0" borderId="37" xfId="47" applyNumberFormat="1" applyFont="1" applyBorder="1" applyAlignment="1">
      <alignment horizontal="right"/>
      <protection/>
    </xf>
    <xf numFmtId="3" fontId="2" fillId="0" borderId="36" xfId="47" applyNumberFormat="1" applyFont="1" applyBorder="1" applyAlignment="1">
      <alignment horizontal="right"/>
      <protection/>
    </xf>
    <xf numFmtId="3" fontId="2" fillId="0" borderId="34" xfId="47" applyNumberFormat="1" applyFont="1" applyBorder="1" applyAlignment="1">
      <alignment horizontal="right"/>
      <protection/>
    </xf>
    <xf numFmtId="3" fontId="2" fillId="0" borderId="41" xfId="47" applyNumberFormat="1" applyFont="1" applyBorder="1" applyAlignment="1">
      <alignment horizontal="right"/>
      <protection/>
    </xf>
    <xf numFmtId="3" fontId="2" fillId="17" borderId="40" xfId="47" applyNumberFormat="1" applyFont="1" applyFill="1" applyBorder="1" applyAlignment="1">
      <alignment horizontal="right"/>
      <protection/>
    </xf>
    <xf numFmtId="3" fontId="3" fillId="0" borderId="42" xfId="47" applyNumberFormat="1" applyBorder="1" applyAlignment="1">
      <alignment horizontal="right"/>
      <protection/>
    </xf>
    <xf numFmtId="3" fontId="3" fillId="0" borderId="43" xfId="47" applyNumberFormat="1" applyBorder="1" applyAlignment="1">
      <alignment horizontal="right"/>
      <protection/>
    </xf>
    <xf numFmtId="3" fontId="3" fillId="17" borderId="44" xfId="47" applyNumberFormat="1" applyFill="1" applyBorder="1" applyAlignment="1">
      <alignment horizontal="right"/>
      <protection/>
    </xf>
    <xf numFmtId="3" fontId="2" fillId="3" borderId="14" xfId="47" applyNumberFormat="1" applyFont="1" applyFill="1" applyBorder="1" applyAlignment="1">
      <alignment horizontal="right"/>
      <protection/>
    </xf>
    <xf numFmtId="3" fontId="2" fillId="3" borderId="20" xfId="47" applyNumberFormat="1" applyFont="1" applyFill="1" applyBorder="1" applyAlignment="1">
      <alignment horizontal="right"/>
      <protection/>
    </xf>
    <xf numFmtId="3" fontId="3" fillId="0" borderId="45" xfId="47" applyNumberFormat="1" applyFont="1" applyFill="1" applyBorder="1" applyAlignment="1">
      <alignment horizontal="right"/>
      <protection/>
    </xf>
    <xf numFmtId="3" fontId="3" fillId="0" borderId="38" xfId="47" applyNumberFormat="1" applyFont="1" applyFill="1" applyBorder="1" applyAlignment="1">
      <alignment horizontal="right"/>
      <protection/>
    </xf>
    <xf numFmtId="3" fontId="0" fillId="17" borderId="46" xfId="0" applyNumberFormat="1" applyFill="1" applyBorder="1" applyAlignment="1">
      <alignment/>
    </xf>
    <xf numFmtId="3" fontId="0" fillId="17" borderId="45" xfId="0" applyNumberForma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17" borderId="34" xfId="0" applyNumberFormat="1" applyFill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17" borderId="26" xfId="47" applyNumberFormat="1" applyFont="1" applyFill="1" applyBorder="1" applyAlignment="1">
      <alignment horizontal="right"/>
      <protection/>
    </xf>
    <xf numFmtId="3" fontId="2" fillId="17" borderId="47" xfId="47" applyNumberFormat="1" applyFont="1" applyFill="1" applyBorder="1" applyAlignment="1">
      <alignment horizontal="right"/>
      <protection/>
    </xf>
    <xf numFmtId="3" fontId="5" fillId="17" borderId="20" xfId="0" applyNumberFormat="1" applyFont="1" applyFill="1" applyBorder="1" applyAlignment="1">
      <alignment/>
    </xf>
    <xf numFmtId="3" fontId="5" fillId="17" borderId="48" xfId="0" applyNumberFormat="1" applyFont="1" applyFill="1" applyBorder="1" applyAlignment="1">
      <alignment/>
    </xf>
    <xf numFmtId="3" fontId="3" fillId="0" borderId="38" xfId="47" applyNumberFormat="1" applyFont="1" applyBorder="1" applyAlignment="1">
      <alignment horizontal="right"/>
      <protection/>
    </xf>
    <xf numFmtId="3" fontId="3" fillId="17" borderId="38" xfId="47" applyNumberFormat="1" applyFill="1" applyBorder="1" applyAlignment="1">
      <alignment horizontal="right"/>
      <protection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3" fillId="0" borderId="37" xfId="47" applyNumberFormat="1" applyFont="1" applyBorder="1" applyAlignment="1">
      <alignment horizontal="right"/>
      <protection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3" fillId="0" borderId="42" xfId="47" applyNumberFormat="1" applyFont="1" applyBorder="1" applyAlignment="1">
      <alignment horizontal="right"/>
      <protection/>
    </xf>
    <xf numFmtId="3" fontId="0" fillId="0" borderId="43" xfId="0" applyNumberFormat="1" applyFont="1" applyBorder="1" applyAlignment="1">
      <alignment/>
    </xf>
    <xf numFmtId="3" fontId="2" fillId="3" borderId="14" xfId="47" applyNumberFormat="1" applyFont="1" applyFill="1" applyBorder="1" applyAlignment="1">
      <alignment horizontal="right"/>
      <protection/>
    </xf>
    <xf numFmtId="3" fontId="2" fillId="3" borderId="18" xfId="47" applyNumberFormat="1" applyFont="1" applyFill="1" applyBorder="1" applyAlignment="1">
      <alignment horizontal="right"/>
      <protection/>
    </xf>
    <xf numFmtId="3" fontId="5" fillId="3" borderId="20" xfId="0" applyNumberFormat="1" applyFont="1" applyFill="1" applyBorder="1" applyAlignment="1">
      <alignment/>
    </xf>
    <xf numFmtId="3" fontId="2" fillId="17" borderId="18" xfId="47" applyNumberFormat="1" applyFont="1" applyFill="1" applyBorder="1" applyAlignment="1">
      <alignment/>
      <protection/>
    </xf>
    <xf numFmtId="3" fontId="0" fillId="17" borderId="19" xfId="0" applyNumberFormat="1" applyFill="1" applyBorder="1" applyAlignment="1">
      <alignment/>
    </xf>
    <xf numFmtId="3" fontId="0" fillId="17" borderId="16" xfId="0" applyNumberForma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3" fillId="0" borderId="40" xfId="47" applyNumberFormat="1" applyFont="1" applyFill="1" applyBorder="1" applyAlignment="1">
      <alignment horizontal="right"/>
      <protection/>
    </xf>
    <xf numFmtId="3" fontId="0" fillId="0" borderId="49" xfId="0" applyNumberFormat="1" applyFont="1" applyBorder="1" applyAlignment="1">
      <alignment/>
    </xf>
    <xf numFmtId="3" fontId="2" fillId="17" borderId="10" xfId="47" applyNumberFormat="1" applyFont="1" applyFill="1" applyBorder="1" applyAlignment="1">
      <alignment horizontal="right"/>
      <protection/>
    </xf>
    <xf numFmtId="3" fontId="3" fillId="17" borderId="34" xfId="47" applyNumberFormat="1" applyFont="1" applyFill="1" applyBorder="1" applyAlignment="1">
      <alignment horizontal="right"/>
      <protection/>
    </xf>
    <xf numFmtId="3" fontId="3" fillId="17" borderId="42" xfId="47" applyNumberFormat="1" applyFont="1" applyFill="1" applyBorder="1" applyAlignment="1">
      <alignment horizontal="right"/>
      <protection/>
    </xf>
    <xf numFmtId="3" fontId="3" fillId="0" borderId="50" xfId="47" applyNumberFormat="1" applyFont="1" applyFill="1" applyBorder="1" applyAlignment="1">
      <alignment horizontal="right"/>
      <protection/>
    </xf>
    <xf numFmtId="3" fontId="2" fillId="17" borderId="17" xfId="47" applyNumberFormat="1" applyFont="1" applyFill="1" applyBorder="1" applyAlignment="1">
      <alignment horizontal="right"/>
      <protection/>
    </xf>
    <xf numFmtId="3" fontId="2" fillId="17" borderId="38" xfId="47" applyNumberFormat="1" applyFont="1" applyFill="1" applyBorder="1" applyAlignment="1">
      <alignment horizontal="right"/>
      <protection/>
    </xf>
    <xf numFmtId="3" fontId="0" fillId="17" borderId="50" xfId="0" applyNumberFormat="1" applyFont="1" applyFill="1" applyBorder="1" applyAlignment="1">
      <alignment/>
    </xf>
    <xf numFmtId="3" fontId="0" fillId="17" borderId="38" xfId="0" applyNumberFormat="1" applyFill="1" applyBorder="1" applyAlignment="1">
      <alignment/>
    </xf>
    <xf numFmtId="3" fontId="0" fillId="17" borderId="42" xfId="0" applyNumberFormat="1" applyFill="1" applyBorder="1" applyAlignment="1">
      <alignment/>
    </xf>
    <xf numFmtId="3" fontId="3" fillId="0" borderId="51" xfId="47" applyNumberFormat="1" applyFont="1" applyBorder="1" applyAlignment="1">
      <alignment horizontal="right"/>
      <protection/>
    </xf>
    <xf numFmtId="3" fontId="3" fillId="0" borderId="40" xfId="47" applyNumberFormat="1" applyFont="1" applyBorder="1" applyAlignment="1">
      <alignment horizontal="right"/>
      <protection/>
    </xf>
    <xf numFmtId="3" fontId="3" fillId="0" borderId="49" xfId="47" applyNumberFormat="1" applyFont="1" applyBorder="1" applyAlignment="1">
      <alignment horizontal="right"/>
      <protection/>
    </xf>
    <xf numFmtId="3" fontId="5" fillId="17" borderId="34" xfId="0" applyNumberFormat="1" applyFont="1" applyFill="1" applyBorder="1" applyAlignment="1">
      <alignment/>
    </xf>
    <xf numFmtId="3" fontId="5" fillId="17" borderId="50" xfId="0" applyNumberFormat="1" applyFont="1" applyFill="1" applyBorder="1" applyAlignment="1">
      <alignment/>
    </xf>
    <xf numFmtId="3" fontId="3" fillId="0" borderId="0" xfId="47" applyNumberFormat="1" applyFill="1" applyBorder="1" applyAlignment="1">
      <alignment horizontal="right"/>
      <protection/>
    </xf>
    <xf numFmtId="0" fontId="3" fillId="0" borderId="0" xfId="47" applyFont="1" applyFill="1" applyBorder="1">
      <alignment/>
      <protection/>
    </xf>
    <xf numFmtId="49" fontId="3" fillId="0" borderId="29" xfId="47" applyNumberFormat="1" applyFont="1" applyBorder="1">
      <alignment/>
      <protection/>
    </xf>
    <xf numFmtId="0" fontId="29" fillId="0" borderId="0" xfId="0" applyFont="1" applyAlignment="1">
      <alignment/>
    </xf>
    <xf numFmtId="0" fontId="1" fillId="24" borderId="52" xfId="47" applyFont="1" applyFill="1" applyBorder="1" applyAlignment="1">
      <alignment horizontal="center"/>
      <protection/>
    </xf>
    <xf numFmtId="0" fontId="7" fillId="0" borderId="5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24" borderId="48" xfId="0" applyFont="1" applyFill="1" applyBorder="1" applyAlignment="1">
      <alignment/>
    </xf>
    <xf numFmtId="0" fontId="8" fillId="24" borderId="5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R CJ a CP 2012 v1a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000\Local%20Settings\Temporary%20Internet%20Files\OLKB\uvzky_trf_11_2006_dleNS_V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"/>
      <sheetName val="2160"/>
      <sheetName val="2170"/>
      <sheetName val="2180"/>
      <sheetName val="2190"/>
      <sheetName val="2200"/>
      <sheetName val="2210"/>
      <sheetName val="2220"/>
      <sheetName val="2221"/>
      <sheetName val="2230"/>
      <sheetName val="2240"/>
      <sheetName val="2250"/>
      <sheetName val="2255"/>
      <sheetName val="2260"/>
      <sheetName val="2261"/>
      <sheetName val="2270"/>
      <sheetName val="2280"/>
      <sheetName val="2290"/>
      <sheetName val="2310"/>
      <sheetName val="2900_EO"/>
      <sheetName val="2930"/>
      <sheetName val="2970"/>
      <sheetName val="2900_Stud"/>
      <sheetName val="2900_ost"/>
      <sheetName val="2900_ost _2006"/>
      <sheetName val="2900_PTO"/>
      <sheetName val="prof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tabSelected="1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2" sqref="A82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2" max="23" width="11.8515625" style="0" customWidth="1"/>
    <col min="24" max="24" width="10.140625" style="0" customWidth="1"/>
    <col min="25" max="25" width="11.421875" style="0" bestFit="1" customWidth="1"/>
  </cols>
  <sheetData>
    <row r="1" spans="1:17" ht="15.75">
      <c r="A1" s="3" t="s">
        <v>144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51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53"/>
      <c r="Q2" s="51"/>
      <c r="Y2" s="1"/>
      <c r="Z2" s="1" t="s">
        <v>88</v>
      </c>
    </row>
    <row r="3" spans="1:12" ht="13.5" thickBot="1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7"/>
    </row>
    <row r="4" spans="1:26" ht="12.75" customHeight="1">
      <c r="A4" s="8"/>
      <c r="B4" s="9"/>
      <c r="C4" s="10"/>
      <c r="D4" s="131" t="s">
        <v>135</v>
      </c>
      <c r="E4" s="132"/>
      <c r="F4" s="132"/>
      <c r="G4" s="132"/>
      <c r="H4" s="132"/>
      <c r="I4" s="132"/>
      <c r="J4" s="132"/>
      <c r="K4" s="133"/>
      <c r="L4" s="11" t="s">
        <v>0</v>
      </c>
      <c r="M4" s="131" t="s">
        <v>136</v>
      </c>
      <c r="N4" s="131"/>
      <c r="O4" s="132"/>
      <c r="P4" s="132"/>
      <c r="Q4" s="132"/>
      <c r="R4" s="132"/>
      <c r="S4" s="132"/>
      <c r="T4" s="132"/>
      <c r="U4" s="11" t="s">
        <v>0</v>
      </c>
      <c r="V4" s="136" t="s">
        <v>100</v>
      </c>
      <c r="W4" s="137"/>
      <c r="X4" s="138"/>
      <c r="Y4" s="13" t="s">
        <v>101</v>
      </c>
      <c r="Z4" s="12" t="s">
        <v>101</v>
      </c>
    </row>
    <row r="5" spans="1:26" ht="13.5" customHeight="1" thickBot="1">
      <c r="A5" s="14" t="s">
        <v>1</v>
      </c>
      <c r="B5" s="15" t="s">
        <v>2</v>
      </c>
      <c r="C5" s="16" t="s">
        <v>3</v>
      </c>
      <c r="D5" s="134"/>
      <c r="E5" s="134"/>
      <c r="F5" s="134"/>
      <c r="G5" s="134"/>
      <c r="H5" s="134"/>
      <c r="I5" s="134"/>
      <c r="J5" s="134"/>
      <c r="K5" s="135"/>
      <c r="L5" s="17" t="s">
        <v>102</v>
      </c>
      <c r="M5" s="134"/>
      <c r="N5" s="134"/>
      <c r="O5" s="134"/>
      <c r="P5" s="134"/>
      <c r="Q5" s="134"/>
      <c r="R5" s="134"/>
      <c r="S5" s="134"/>
      <c r="T5" s="134"/>
      <c r="U5" s="17" t="s">
        <v>103</v>
      </c>
      <c r="V5" s="139"/>
      <c r="W5" s="140"/>
      <c r="X5" s="141"/>
      <c r="Y5" s="17" t="s">
        <v>104</v>
      </c>
      <c r="Z5" s="17" t="s">
        <v>137</v>
      </c>
    </row>
    <row r="6" spans="1:26" ht="13.5" thickBot="1">
      <c r="A6" s="18"/>
      <c r="B6" s="19"/>
      <c r="C6" s="20"/>
      <c r="D6" s="21" t="s">
        <v>105</v>
      </c>
      <c r="E6" s="22" t="s">
        <v>106</v>
      </c>
      <c r="F6" s="22" t="s">
        <v>107</v>
      </c>
      <c r="G6" s="22" t="s">
        <v>108</v>
      </c>
      <c r="H6" s="22" t="s">
        <v>109</v>
      </c>
      <c r="I6" s="22" t="s">
        <v>110</v>
      </c>
      <c r="J6" s="22" t="s">
        <v>111</v>
      </c>
      <c r="K6" s="22" t="s">
        <v>112</v>
      </c>
      <c r="L6" s="23"/>
      <c r="M6" s="21" t="s">
        <v>113</v>
      </c>
      <c r="N6" s="24" t="s">
        <v>98</v>
      </c>
      <c r="O6" s="22" t="s">
        <v>114</v>
      </c>
      <c r="P6" s="22" t="s">
        <v>115</v>
      </c>
      <c r="Q6" s="22" t="s">
        <v>116</v>
      </c>
      <c r="R6" s="22" t="s">
        <v>117</v>
      </c>
      <c r="S6" s="22" t="s">
        <v>118</v>
      </c>
      <c r="T6" s="22" t="s">
        <v>119</v>
      </c>
      <c r="U6" s="23"/>
      <c r="V6" s="25" t="s">
        <v>120</v>
      </c>
      <c r="W6" s="54" t="s">
        <v>134</v>
      </c>
      <c r="X6" s="54" t="s">
        <v>143</v>
      </c>
      <c r="Y6" s="55"/>
      <c r="Z6" s="55"/>
    </row>
    <row r="7" spans="1:26" s="2" customFormat="1" ht="13.5" thickBot="1">
      <c r="A7" s="107" t="s">
        <v>4</v>
      </c>
      <c r="B7" s="108"/>
      <c r="C7" s="109"/>
      <c r="D7" s="56">
        <f>SUM(D8+D11+D12+D13+D14+D15+D16+D19+D22+D23+D25+D26+D27+D28+D29+D30+D31+D32+D35+D36+D37+D38+D39)</f>
        <v>34911</v>
      </c>
      <c r="E7" s="56">
        <f aca="true" t="shared" si="0" ref="E7:K7">SUM(E8+E11+E12+E13+E14+E15+E16+E19+E22+E23+E25+E26+E27+E28+E29+E30+E31+E32+E35+E36+E37+E38+E39)</f>
        <v>189065</v>
      </c>
      <c r="F7" s="56">
        <f t="shared" si="0"/>
        <v>138946</v>
      </c>
      <c r="G7" s="56">
        <f t="shared" si="0"/>
        <v>358105</v>
      </c>
      <c r="H7" s="56">
        <f t="shared" si="0"/>
        <v>122849</v>
      </c>
      <c r="I7" s="56">
        <f>SUM(I8+I11+I12+I13+I14+I15+I16+I19+I22+I23+I24+I25+I26+I27+I28+I29+I30+I31+I32+I35+I36+I37+I38+I39)</f>
        <v>82826</v>
      </c>
      <c r="J7" s="56">
        <f t="shared" si="0"/>
        <v>28479</v>
      </c>
      <c r="K7" s="56">
        <f t="shared" si="0"/>
        <v>52236</v>
      </c>
      <c r="L7" s="57">
        <f aca="true" t="shared" si="1" ref="L7:L24">SUM(D7:K7)</f>
        <v>1007417</v>
      </c>
      <c r="M7" s="56">
        <f>SUM(M8+M11+M12+M13+M14+M15+M16+M19+M22+M23+M25+M26+M27+M28+M29+M30+M31+M32+M35+M36+M37+M38+M39)</f>
        <v>65277</v>
      </c>
      <c r="N7" s="56">
        <f aca="true" t="shared" si="2" ref="N7:X7">SUM(N8+N11+N12+N13+N14+N15+N16+N19+N22+N23+N25+N26+N27+N28+N29+N30+N31+N32+N35+N36+N37+N38+N39)</f>
        <v>25232</v>
      </c>
      <c r="O7" s="56">
        <f t="shared" si="2"/>
        <v>7390</v>
      </c>
      <c r="P7" s="56">
        <f t="shared" si="2"/>
        <v>22239</v>
      </c>
      <c r="Q7" s="56">
        <f t="shared" si="2"/>
        <v>7102</v>
      </c>
      <c r="R7" s="56">
        <f t="shared" si="2"/>
        <v>1213</v>
      </c>
      <c r="S7" s="56">
        <f t="shared" si="2"/>
        <v>0</v>
      </c>
      <c r="T7" s="56">
        <f t="shared" si="2"/>
        <v>0</v>
      </c>
      <c r="U7" s="113">
        <f>SUM(M7:T7)</f>
        <v>128453</v>
      </c>
      <c r="V7" s="56">
        <f t="shared" si="2"/>
        <v>68707</v>
      </c>
      <c r="W7" s="56">
        <f>SUM(W8+W11+W12+W13+W14+W15+W16+W19+W22+W23+W25+W26+W27+W28+W29+W30+W31+W32+W35+W36+W37+W38+W39)</f>
        <v>44763</v>
      </c>
      <c r="X7" s="56">
        <f t="shared" si="2"/>
        <v>10000</v>
      </c>
      <c r="Y7" s="91">
        <f>SUM(U7:X7)</f>
        <v>251923</v>
      </c>
      <c r="Z7" s="92">
        <f>SUM(L7+U7+V7+X7)</f>
        <v>1214577</v>
      </c>
    </row>
    <row r="8" spans="1:27" ht="12.75">
      <c r="A8" s="26" t="s">
        <v>5</v>
      </c>
      <c r="B8" s="27"/>
      <c r="C8" s="28" t="s">
        <v>6</v>
      </c>
      <c r="D8" s="58">
        <v>677</v>
      </c>
      <c r="E8" s="58">
        <v>7407</v>
      </c>
      <c r="F8" s="58">
        <v>3804</v>
      </c>
      <c r="G8" s="58">
        <v>20000</v>
      </c>
      <c r="H8" s="58">
        <v>1753</v>
      </c>
      <c r="I8" s="59">
        <v>1500</v>
      </c>
      <c r="J8" s="58">
        <v>980</v>
      </c>
      <c r="K8" s="58">
        <v>240</v>
      </c>
      <c r="L8" s="60">
        <f t="shared" si="1"/>
        <v>36361</v>
      </c>
      <c r="M8" s="59">
        <v>2500</v>
      </c>
      <c r="N8" s="59">
        <v>1050</v>
      </c>
      <c r="O8" s="59">
        <v>0</v>
      </c>
      <c r="P8" s="59">
        <v>233</v>
      </c>
      <c r="Q8" s="59">
        <v>110</v>
      </c>
      <c r="R8" s="59">
        <v>0</v>
      </c>
      <c r="S8" s="59">
        <v>0</v>
      </c>
      <c r="T8" s="59">
        <v>0</v>
      </c>
      <c r="U8" s="118">
        <f aca="true" t="shared" si="3" ref="U8:U39">SUM(M8:T8)</f>
        <v>3893</v>
      </c>
      <c r="V8" s="116">
        <v>5278</v>
      </c>
      <c r="W8" s="82"/>
      <c r="X8" s="82"/>
      <c r="Y8" s="83">
        <f>SUM(U8:V8)</f>
        <v>9171</v>
      </c>
      <c r="Z8" s="84">
        <f aca="true" t="shared" si="4" ref="Z8:Z66">SUM(L8+U8+V8+X8)</f>
        <v>45532</v>
      </c>
      <c r="AA8" s="51"/>
    </row>
    <row r="9" spans="1:26" ht="12.75">
      <c r="A9" s="29" t="s">
        <v>72</v>
      </c>
      <c r="B9" s="30" t="s">
        <v>8</v>
      </c>
      <c r="C9" s="31" t="s">
        <v>121</v>
      </c>
      <c r="D9" s="58">
        <v>250</v>
      </c>
      <c r="E9" s="58">
        <v>0</v>
      </c>
      <c r="F9" s="58">
        <v>1845</v>
      </c>
      <c r="G9" s="58">
        <v>7850</v>
      </c>
      <c r="H9" s="58">
        <v>345</v>
      </c>
      <c r="I9" s="59">
        <v>0</v>
      </c>
      <c r="J9" s="58">
        <v>400</v>
      </c>
      <c r="K9" s="58">
        <v>100</v>
      </c>
      <c r="L9" s="60">
        <f t="shared" si="1"/>
        <v>10790</v>
      </c>
      <c r="M9" s="59">
        <v>0</v>
      </c>
      <c r="N9" s="59">
        <v>50</v>
      </c>
      <c r="O9" s="59">
        <v>0</v>
      </c>
      <c r="P9" s="59">
        <v>33</v>
      </c>
      <c r="Q9" s="59">
        <v>0</v>
      </c>
      <c r="R9" s="59">
        <v>0</v>
      </c>
      <c r="S9" s="59">
        <v>0</v>
      </c>
      <c r="T9" s="59">
        <v>0</v>
      </c>
      <c r="U9" s="57">
        <f t="shared" si="3"/>
        <v>83</v>
      </c>
      <c r="V9" s="110">
        <v>0</v>
      </c>
      <c r="W9" s="86"/>
      <c r="X9" s="86"/>
      <c r="Y9" s="83">
        <f aca="true" t="shared" si="5" ref="Y9:Y39">SUM(U9:V9)</f>
        <v>83</v>
      </c>
      <c r="Z9" s="84">
        <f t="shared" si="4"/>
        <v>10873</v>
      </c>
    </row>
    <row r="10" spans="1:26" ht="12.75">
      <c r="A10" s="26"/>
      <c r="B10" s="30" t="s">
        <v>9</v>
      </c>
      <c r="C10" s="31" t="s">
        <v>122</v>
      </c>
      <c r="D10" s="58">
        <v>60</v>
      </c>
      <c r="E10" s="58">
        <v>0</v>
      </c>
      <c r="F10" s="58">
        <v>793</v>
      </c>
      <c r="G10" s="58">
        <v>895</v>
      </c>
      <c r="H10" s="58">
        <v>100</v>
      </c>
      <c r="I10" s="59">
        <v>0</v>
      </c>
      <c r="J10" s="58">
        <v>160</v>
      </c>
      <c r="K10" s="58">
        <v>520</v>
      </c>
      <c r="L10" s="60">
        <f t="shared" si="1"/>
        <v>2528</v>
      </c>
      <c r="M10" s="59">
        <v>0</v>
      </c>
      <c r="N10" s="59">
        <v>500</v>
      </c>
      <c r="O10" s="59">
        <v>0</v>
      </c>
      <c r="P10" s="59">
        <v>38</v>
      </c>
      <c r="Q10" s="59">
        <v>0</v>
      </c>
      <c r="R10" s="59">
        <v>0</v>
      </c>
      <c r="S10" s="59">
        <v>0</v>
      </c>
      <c r="T10" s="59">
        <v>0</v>
      </c>
      <c r="U10" s="57">
        <f t="shared" si="3"/>
        <v>538</v>
      </c>
      <c r="V10" s="110">
        <v>0</v>
      </c>
      <c r="W10" s="86"/>
      <c r="X10" s="86"/>
      <c r="Y10" s="83">
        <f t="shared" si="5"/>
        <v>538</v>
      </c>
      <c r="Z10" s="84">
        <f t="shared" si="4"/>
        <v>3066</v>
      </c>
    </row>
    <row r="11" spans="1:26" ht="12.75">
      <c r="A11" s="26" t="s">
        <v>10</v>
      </c>
      <c r="B11" s="27"/>
      <c r="C11" s="28" t="s">
        <v>11</v>
      </c>
      <c r="D11" s="58">
        <v>858</v>
      </c>
      <c r="E11" s="58">
        <v>0</v>
      </c>
      <c r="F11" s="58">
        <v>8000</v>
      </c>
      <c r="G11" s="58">
        <v>16000</v>
      </c>
      <c r="H11" s="58">
        <v>6400</v>
      </c>
      <c r="I11" s="59">
        <v>3809</v>
      </c>
      <c r="J11" s="58">
        <v>1086</v>
      </c>
      <c r="K11" s="58">
        <v>1553</v>
      </c>
      <c r="L11" s="60">
        <f t="shared" si="1"/>
        <v>37706</v>
      </c>
      <c r="M11" s="59">
        <v>1200</v>
      </c>
      <c r="N11" s="59">
        <v>0</v>
      </c>
      <c r="O11" s="59">
        <v>0</v>
      </c>
      <c r="P11" s="59">
        <v>0</v>
      </c>
      <c r="Q11" s="59">
        <v>4980</v>
      </c>
      <c r="R11" s="59">
        <v>0</v>
      </c>
      <c r="S11" s="59">
        <v>0</v>
      </c>
      <c r="T11" s="59">
        <v>0</v>
      </c>
      <c r="U11" s="57">
        <f t="shared" si="3"/>
        <v>6180</v>
      </c>
      <c r="V11" s="110">
        <v>0</v>
      </c>
      <c r="W11" s="86"/>
      <c r="X11" s="86"/>
      <c r="Y11" s="83">
        <f t="shared" si="5"/>
        <v>6180</v>
      </c>
      <c r="Z11" s="84">
        <f t="shared" si="4"/>
        <v>43886</v>
      </c>
    </row>
    <row r="12" spans="1:26" ht="12.75">
      <c r="A12" s="26" t="s">
        <v>12</v>
      </c>
      <c r="B12" s="27"/>
      <c r="C12" s="28" t="s">
        <v>13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9">
        <v>0</v>
      </c>
      <c r="J12" s="58">
        <v>30</v>
      </c>
      <c r="K12" s="58">
        <v>0</v>
      </c>
      <c r="L12" s="60">
        <f t="shared" si="1"/>
        <v>30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7">
        <f t="shared" si="3"/>
        <v>0</v>
      </c>
      <c r="V12" s="110">
        <v>0</v>
      </c>
      <c r="W12" s="86"/>
      <c r="X12" s="86"/>
      <c r="Y12" s="83">
        <f t="shared" si="5"/>
        <v>0</v>
      </c>
      <c r="Z12" s="84">
        <f t="shared" si="4"/>
        <v>30</v>
      </c>
    </row>
    <row r="13" spans="1:26" ht="12.75">
      <c r="A13" s="26" t="s">
        <v>14</v>
      </c>
      <c r="B13" s="27"/>
      <c r="C13" s="28" t="s">
        <v>15</v>
      </c>
      <c r="D13" s="58">
        <v>100</v>
      </c>
      <c r="E13" s="58">
        <v>750</v>
      </c>
      <c r="F13" s="58">
        <v>1141</v>
      </c>
      <c r="G13" s="58">
        <v>4500</v>
      </c>
      <c r="H13" s="58">
        <v>800</v>
      </c>
      <c r="I13" s="59">
        <v>200</v>
      </c>
      <c r="J13" s="58">
        <v>300</v>
      </c>
      <c r="K13" s="58">
        <v>350</v>
      </c>
      <c r="L13" s="60">
        <f t="shared" si="1"/>
        <v>8141</v>
      </c>
      <c r="M13" s="59">
        <v>1238</v>
      </c>
      <c r="N13" s="59">
        <v>60</v>
      </c>
      <c r="O13" s="59">
        <v>0</v>
      </c>
      <c r="P13" s="59">
        <v>50</v>
      </c>
      <c r="Q13" s="59">
        <v>330</v>
      </c>
      <c r="R13" s="59">
        <v>0</v>
      </c>
      <c r="S13" s="59">
        <v>0</v>
      </c>
      <c r="T13" s="59">
        <v>0</v>
      </c>
      <c r="U13" s="57">
        <f t="shared" si="3"/>
        <v>1678</v>
      </c>
      <c r="V13" s="110">
        <v>80</v>
      </c>
      <c r="W13" s="86"/>
      <c r="X13" s="86"/>
      <c r="Y13" s="83">
        <f t="shared" si="5"/>
        <v>1758</v>
      </c>
      <c r="Z13" s="84">
        <f t="shared" si="4"/>
        <v>9899</v>
      </c>
    </row>
    <row r="14" spans="1:26" ht="12.75">
      <c r="A14" s="26" t="s">
        <v>16</v>
      </c>
      <c r="B14" s="27"/>
      <c r="C14" s="28" t="s">
        <v>17</v>
      </c>
      <c r="D14" s="58">
        <v>150</v>
      </c>
      <c r="E14" s="58">
        <v>1300</v>
      </c>
      <c r="F14" s="58">
        <v>826</v>
      </c>
      <c r="G14" s="58">
        <v>1000</v>
      </c>
      <c r="H14" s="58">
        <v>730</v>
      </c>
      <c r="I14" s="59">
        <v>1000</v>
      </c>
      <c r="J14" s="58">
        <v>150</v>
      </c>
      <c r="K14" s="58">
        <v>380</v>
      </c>
      <c r="L14" s="60">
        <f t="shared" si="1"/>
        <v>5536</v>
      </c>
      <c r="M14" s="59">
        <v>391</v>
      </c>
      <c r="N14" s="59">
        <v>58</v>
      </c>
      <c r="O14" s="59">
        <v>0</v>
      </c>
      <c r="P14" s="59">
        <v>30</v>
      </c>
      <c r="Q14" s="59">
        <v>0</v>
      </c>
      <c r="R14" s="59">
        <v>0</v>
      </c>
      <c r="S14" s="59">
        <v>0</v>
      </c>
      <c r="T14" s="59">
        <v>0</v>
      </c>
      <c r="U14" s="57">
        <f t="shared" si="3"/>
        <v>479</v>
      </c>
      <c r="V14" s="110">
        <v>280</v>
      </c>
      <c r="W14" s="86"/>
      <c r="X14" s="86"/>
      <c r="Y14" s="83">
        <f t="shared" si="5"/>
        <v>759</v>
      </c>
      <c r="Z14" s="84">
        <f t="shared" si="4"/>
        <v>6295</v>
      </c>
    </row>
    <row r="15" spans="1:26" ht="12.75">
      <c r="A15" s="26" t="s">
        <v>18</v>
      </c>
      <c r="B15" s="27"/>
      <c r="C15" s="28" t="s">
        <v>19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9">
        <v>0</v>
      </c>
      <c r="J15" s="58">
        <v>0</v>
      </c>
      <c r="K15" s="58">
        <v>0</v>
      </c>
      <c r="L15" s="60">
        <f t="shared" si="1"/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7">
        <f t="shared" si="3"/>
        <v>0</v>
      </c>
      <c r="V15" s="110">
        <v>0</v>
      </c>
      <c r="W15" s="86"/>
      <c r="X15" s="86"/>
      <c r="Y15" s="83">
        <f t="shared" si="5"/>
        <v>0</v>
      </c>
      <c r="Z15" s="84">
        <f t="shared" si="4"/>
        <v>0</v>
      </c>
    </row>
    <row r="16" spans="1:26" ht="12.75">
      <c r="A16" s="26" t="s">
        <v>20</v>
      </c>
      <c r="B16" s="27"/>
      <c r="C16" s="28" t="s">
        <v>21</v>
      </c>
      <c r="D16" s="58">
        <v>1301</v>
      </c>
      <c r="E16" s="58">
        <v>1800</v>
      </c>
      <c r="F16" s="58">
        <v>6204</v>
      </c>
      <c r="G16" s="58">
        <v>12800</v>
      </c>
      <c r="H16" s="58">
        <v>5800</v>
      </c>
      <c r="I16" s="59">
        <v>3644</v>
      </c>
      <c r="J16" s="58">
        <v>2677</v>
      </c>
      <c r="K16" s="58">
        <v>900</v>
      </c>
      <c r="L16" s="60">
        <f t="shared" si="1"/>
        <v>35126</v>
      </c>
      <c r="M16" s="59">
        <v>1800</v>
      </c>
      <c r="N16" s="59">
        <v>320</v>
      </c>
      <c r="O16" s="59">
        <v>0</v>
      </c>
      <c r="P16" s="59">
        <v>100</v>
      </c>
      <c r="Q16" s="59">
        <v>1300</v>
      </c>
      <c r="R16" s="59">
        <v>0</v>
      </c>
      <c r="S16" s="59">
        <v>0</v>
      </c>
      <c r="T16" s="59">
        <v>0</v>
      </c>
      <c r="U16" s="57">
        <f t="shared" si="3"/>
        <v>3520</v>
      </c>
      <c r="V16" s="111">
        <v>20874</v>
      </c>
      <c r="W16" s="81"/>
      <c r="X16" s="81"/>
      <c r="Y16" s="83">
        <f t="shared" si="5"/>
        <v>24394</v>
      </c>
      <c r="Z16" s="84">
        <f t="shared" si="4"/>
        <v>59520</v>
      </c>
    </row>
    <row r="17" spans="1:26" ht="12.75">
      <c r="A17" s="26" t="s">
        <v>7</v>
      </c>
      <c r="B17" s="27" t="s">
        <v>22</v>
      </c>
      <c r="C17" s="28" t="s">
        <v>23</v>
      </c>
      <c r="D17" s="58">
        <v>60</v>
      </c>
      <c r="E17" s="58">
        <v>0</v>
      </c>
      <c r="F17" s="58">
        <v>554</v>
      </c>
      <c r="G17" s="58">
        <v>900</v>
      </c>
      <c r="H17" s="58">
        <v>300</v>
      </c>
      <c r="I17" s="59">
        <v>0</v>
      </c>
      <c r="J17" s="58">
        <v>230</v>
      </c>
      <c r="K17" s="58">
        <v>75</v>
      </c>
      <c r="L17" s="60">
        <f t="shared" si="1"/>
        <v>2119</v>
      </c>
      <c r="M17" s="59">
        <v>0</v>
      </c>
      <c r="N17" s="59">
        <v>35</v>
      </c>
      <c r="O17" s="59">
        <v>0</v>
      </c>
      <c r="P17" s="59">
        <v>20</v>
      </c>
      <c r="Q17" s="59">
        <v>0</v>
      </c>
      <c r="R17" s="59">
        <v>0</v>
      </c>
      <c r="S17" s="59">
        <v>0</v>
      </c>
      <c r="T17" s="59">
        <v>0</v>
      </c>
      <c r="U17" s="57">
        <f t="shared" si="3"/>
        <v>55</v>
      </c>
      <c r="V17" s="110">
        <v>0</v>
      </c>
      <c r="W17" s="86"/>
      <c r="X17" s="86"/>
      <c r="Y17" s="83">
        <f t="shared" si="5"/>
        <v>55</v>
      </c>
      <c r="Z17" s="84">
        <f t="shared" si="4"/>
        <v>2174</v>
      </c>
    </row>
    <row r="18" spans="1:26" ht="12.75">
      <c r="A18" s="26"/>
      <c r="B18" s="27" t="s">
        <v>24</v>
      </c>
      <c r="C18" s="28" t="s">
        <v>25</v>
      </c>
      <c r="D18" s="58">
        <v>15</v>
      </c>
      <c r="E18" s="58">
        <v>0</v>
      </c>
      <c r="F18" s="58">
        <v>116</v>
      </c>
      <c r="G18" s="58">
        <v>400</v>
      </c>
      <c r="H18" s="58">
        <v>0</v>
      </c>
      <c r="I18" s="59">
        <v>0</v>
      </c>
      <c r="J18" s="58">
        <v>45</v>
      </c>
      <c r="K18" s="58">
        <v>19</v>
      </c>
      <c r="L18" s="60">
        <f t="shared" si="1"/>
        <v>595</v>
      </c>
      <c r="M18" s="59">
        <v>0</v>
      </c>
      <c r="N18" s="59">
        <v>50</v>
      </c>
      <c r="O18" s="59">
        <v>0</v>
      </c>
      <c r="P18" s="59">
        <v>10</v>
      </c>
      <c r="Q18" s="59">
        <v>0</v>
      </c>
      <c r="R18" s="59">
        <v>0</v>
      </c>
      <c r="S18" s="59">
        <v>0</v>
      </c>
      <c r="T18" s="59">
        <v>0</v>
      </c>
      <c r="U18" s="57">
        <f t="shared" si="3"/>
        <v>60</v>
      </c>
      <c r="V18" s="110">
        <v>0</v>
      </c>
      <c r="W18" s="86"/>
      <c r="X18" s="86"/>
      <c r="Y18" s="83">
        <f t="shared" si="5"/>
        <v>60</v>
      </c>
      <c r="Z18" s="84">
        <f t="shared" si="4"/>
        <v>655</v>
      </c>
    </row>
    <row r="19" spans="1:26" ht="12.75">
      <c r="A19" s="26" t="s">
        <v>26</v>
      </c>
      <c r="B19" s="27"/>
      <c r="C19" s="28" t="s">
        <v>27</v>
      </c>
      <c r="D19" s="58">
        <v>14862</v>
      </c>
      <c r="E19" s="58">
        <v>16500</v>
      </c>
      <c r="F19" s="58">
        <v>91875</v>
      </c>
      <c r="G19" s="58">
        <v>50000</v>
      </c>
      <c r="H19" s="58">
        <v>80480</v>
      </c>
      <c r="I19" s="59">
        <v>45807</v>
      </c>
      <c r="J19" s="58">
        <v>16481</v>
      </c>
      <c r="K19" s="58">
        <v>31399</v>
      </c>
      <c r="L19" s="60">
        <f t="shared" si="1"/>
        <v>347404</v>
      </c>
      <c r="M19" s="59">
        <v>40319</v>
      </c>
      <c r="N19" s="59">
        <v>16750</v>
      </c>
      <c r="O19" s="59">
        <v>5328</v>
      </c>
      <c r="P19" s="59">
        <v>13658</v>
      </c>
      <c r="Q19" s="59">
        <v>0</v>
      </c>
      <c r="R19" s="59">
        <v>885</v>
      </c>
      <c r="S19" s="59">
        <v>0</v>
      </c>
      <c r="T19" s="59">
        <v>0</v>
      </c>
      <c r="U19" s="57">
        <f t="shared" si="3"/>
        <v>76940</v>
      </c>
      <c r="V19" s="111">
        <v>6758</v>
      </c>
      <c r="W19" s="81"/>
      <c r="X19" s="81"/>
      <c r="Y19" s="83">
        <f t="shared" si="5"/>
        <v>83698</v>
      </c>
      <c r="Z19" s="84">
        <f t="shared" si="4"/>
        <v>431102</v>
      </c>
    </row>
    <row r="20" spans="1:26" ht="12.75">
      <c r="A20" s="26" t="s">
        <v>7</v>
      </c>
      <c r="B20" s="27" t="s">
        <v>28</v>
      </c>
      <c r="C20" s="28" t="s">
        <v>29</v>
      </c>
      <c r="D20" s="58">
        <v>1250</v>
      </c>
      <c r="E20" s="58">
        <v>0</v>
      </c>
      <c r="F20" s="58">
        <v>0</v>
      </c>
      <c r="G20" s="58">
        <v>10000</v>
      </c>
      <c r="H20" s="58">
        <v>1000</v>
      </c>
      <c r="I20" s="59">
        <v>0</v>
      </c>
      <c r="J20" s="58">
        <v>700</v>
      </c>
      <c r="K20" s="58">
        <v>2800</v>
      </c>
      <c r="L20" s="60">
        <f t="shared" si="1"/>
        <v>15750</v>
      </c>
      <c r="M20" s="59">
        <v>0</v>
      </c>
      <c r="N20" s="59">
        <v>0</v>
      </c>
      <c r="O20" s="59">
        <v>0</v>
      </c>
      <c r="P20" s="59">
        <v>197</v>
      </c>
      <c r="Q20" s="59">
        <v>0</v>
      </c>
      <c r="R20" s="59">
        <v>0</v>
      </c>
      <c r="S20" s="59">
        <v>0</v>
      </c>
      <c r="T20" s="59">
        <v>0</v>
      </c>
      <c r="U20" s="114">
        <f t="shared" si="3"/>
        <v>197</v>
      </c>
      <c r="V20" s="110">
        <v>0</v>
      </c>
      <c r="W20" s="86"/>
      <c r="X20" s="86"/>
      <c r="Y20" s="83">
        <f t="shared" si="5"/>
        <v>197</v>
      </c>
      <c r="Z20" s="84">
        <f t="shared" si="4"/>
        <v>15947</v>
      </c>
    </row>
    <row r="21" spans="1:26" ht="12.75">
      <c r="A21" s="26"/>
      <c r="B21" s="30" t="s">
        <v>30</v>
      </c>
      <c r="C21" s="31" t="s">
        <v>89</v>
      </c>
      <c r="D21" s="58">
        <v>850</v>
      </c>
      <c r="E21" s="58">
        <v>0</v>
      </c>
      <c r="F21" s="58">
        <v>3734</v>
      </c>
      <c r="G21" s="58">
        <v>3000</v>
      </c>
      <c r="H21" s="58">
        <v>1400</v>
      </c>
      <c r="I21" s="59">
        <v>0</v>
      </c>
      <c r="J21" s="58">
        <v>1250</v>
      </c>
      <c r="K21" s="58">
        <v>268</v>
      </c>
      <c r="L21" s="60">
        <f t="shared" si="1"/>
        <v>10502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114">
        <f t="shared" si="3"/>
        <v>0</v>
      </c>
      <c r="V21" s="110">
        <v>0</v>
      </c>
      <c r="W21" s="86"/>
      <c r="X21" s="86"/>
      <c r="Y21" s="83">
        <f t="shared" si="5"/>
        <v>0</v>
      </c>
      <c r="Z21" s="84">
        <f t="shared" si="4"/>
        <v>10502</v>
      </c>
    </row>
    <row r="22" spans="1:26" ht="12.75">
      <c r="A22" s="26" t="s">
        <v>31</v>
      </c>
      <c r="B22" s="27"/>
      <c r="C22" s="28" t="s">
        <v>32</v>
      </c>
      <c r="D22" s="58">
        <v>4764</v>
      </c>
      <c r="E22" s="58">
        <v>5610</v>
      </c>
      <c r="F22" s="58">
        <v>30439</v>
      </c>
      <c r="G22" s="58">
        <v>14500</v>
      </c>
      <c r="H22" s="58">
        <v>25040</v>
      </c>
      <c r="I22" s="59">
        <v>15346</v>
      </c>
      <c r="J22" s="58">
        <v>5194</v>
      </c>
      <c r="K22" s="58">
        <v>10291</v>
      </c>
      <c r="L22" s="60">
        <f t="shared" si="1"/>
        <v>111184</v>
      </c>
      <c r="M22" s="59">
        <v>13723</v>
      </c>
      <c r="N22" s="59">
        <v>6030</v>
      </c>
      <c r="O22" s="59">
        <v>1811</v>
      </c>
      <c r="P22" s="59">
        <v>4644</v>
      </c>
      <c r="Q22" s="59">
        <v>0</v>
      </c>
      <c r="R22" s="59">
        <v>280</v>
      </c>
      <c r="S22" s="59">
        <v>0</v>
      </c>
      <c r="T22" s="59">
        <v>0</v>
      </c>
      <c r="U22" s="114">
        <f t="shared" si="3"/>
        <v>26488</v>
      </c>
      <c r="V22" s="110">
        <v>3512</v>
      </c>
      <c r="W22" s="86"/>
      <c r="X22" s="86"/>
      <c r="Y22" s="83">
        <f t="shared" si="5"/>
        <v>30000</v>
      </c>
      <c r="Z22" s="84">
        <f t="shared" si="4"/>
        <v>141184</v>
      </c>
    </row>
    <row r="23" spans="1:26" ht="12.75">
      <c r="A23" s="26" t="s">
        <v>33</v>
      </c>
      <c r="B23" s="27"/>
      <c r="C23" s="28" t="s">
        <v>34</v>
      </c>
      <c r="D23" s="58">
        <v>397</v>
      </c>
      <c r="E23" s="58">
        <v>3000</v>
      </c>
      <c r="F23" s="58">
        <v>2392</v>
      </c>
      <c r="G23" s="58">
        <v>4700</v>
      </c>
      <c r="H23" s="58">
        <v>846</v>
      </c>
      <c r="I23" s="59">
        <v>1500</v>
      </c>
      <c r="J23" s="58">
        <v>675</v>
      </c>
      <c r="K23" s="58">
        <v>704</v>
      </c>
      <c r="L23" s="60">
        <f t="shared" si="1"/>
        <v>14214</v>
      </c>
      <c r="M23" s="59">
        <v>1165</v>
      </c>
      <c r="N23" s="59">
        <v>168</v>
      </c>
      <c r="O23" s="59">
        <v>220</v>
      </c>
      <c r="P23" s="59">
        <v>137</v>
      </c>
      <c r="Q23" s="59">
        <v>0</v>
      </c>
      <c r="R23" s="59">
        <v>15</v>
      </c>
      <c r="S23" s="59">
        <v>0</v>
      </c>
      <c r="T23" s="59">
        <v>0</v>
      </c>
      <c r="U23" s="114">
        <f t="shared" si="3"/>
        <v>1705</v>
      </c>
      <c r="V23" s="110">
        <v>0</v>
      </c>
      <c r="W23" s="86"/>
      <c r="X23" s="86"/>
      <c r="Y23" s="83">
        <f t="shared" si="5"/>
        <v>1705</v>
      </c>
      <c r="Z23" s="84">
        <f t="shared" si="4"/>
        <v>15919</v>
      </c>
    </row>
    <row r="24" spans="1:26" ht="12.75">
      <c r="A24" s="29" t="s">
        <v>80</v>
      </c>
      <c r="B24" s="30" t="s">
        <v>24</v>
      </c>
      <c r="C24" s="31" t="s">
        <v>35</v>
      </c>
      <c r="D24" s="59">
        <v>150</v>
      </c>
      <c r="E24" s="59">
        <v>0</v>
      </c>
      <c r="F24" s="59">
        <v>881</v>
      </c>
      <c r="G24" s="59">
        <v>220</v>
      </c>
      <c r="H24" s="59">
        <v>846</v>
      </c>
      <c r="I24" s="59"/>
      <c r="J24" s="58">
        <v>235</v>
      </c>
      <c r="K24" s="58">
        <v>334</v>
      </c>
      <c r="L24" s="60">
        <f t="shared" si="1"/>
        <v>2666</v>
      </c>
      <c r="M24" s="59">
        <v>401</v>
      </c>
      <c r="N24" s="59">
        <v>168</v>
      </c>
      <c r="O24" s="59">
        <v>53</v>
      </c>
      <c r="P24" s="59">
        <v>137</v>
      </c>
      <c r="Q24" s="59">
        <v>0</v>
      </c>
      <c r="R24" s="59">
        <v>10</v>
      </c>
      <c r="S24" s="59">
        <v>0</v>
      </c>
      <c r="T24" s="59">
        <v>0</v>
      </c>
      <c r="U24" s="114">
        <f t="shared" si="3"/>
        <v>769</v>
      </c>
      <c r="V24" s="110">
        <v>0</v>
      </c>
      <c r="W24" s="86"/>
      <c r="X24" s="86"/>
      <c r="Y24" s="83">
        <f t="shared" si="5"/>
        <v>769</v>
      </c>
      <c r="Z24" s="84">
        <f t="shared" si="4"/>
        <v>3435</v>
      </c>
    </row>
    <row r="25" spans="1:26" ht="12.75">
      <c r="A25" s="29" t="s">
        <v>81</v>
      </c>
      <c r="B25" s="27"/>
      <c r="C25" s="31" t="s">
        <v>99</v>
      </c>
      <c r="D25" s="58">
        <v>0</v>
      </c>
      <c r="E25" s="58">
        <v>0</v>
      </c>
      <c r="F25" s="58">
        <v>90</v>
      </c>
      <c r="G25" s="58">
        <v>0</v>
      </c>
      <c r="H25" s="58">
        <v>0</v>
      </c>
      <c r="I25" s="59">
        <v>100</v>
      </c>
      <c r="J25" s="58">
        <v>0</v>
      </c>
      <c r="K25" s="58">
        <v>67</v>
      </c>
      <c r="L25" s="60">
        <v>0</v>
      </c>
      <c r="M25" s="59">
        <v>77</v>
      </c>
      <c r="N25" s="59">
        <v>70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114">
        <f t="shared" si="3"/>
        <v>147</v>
      </c>
      <c r="V25" s="110">
        <v>0</v>
      </c>
      <c r="W25" s="86"/>
      <c r="X25" s="86"/>
      <c r="Y25" s="83">
        <f t="shared" si="5"/>
        <v>147</v>
      </c>
      <c r="Z25" s="84">
        <f t="shared" si="4"/>
        <v>147</v>
      </c>
    </row>
    <row r="26" spans="1:26" ht="12.75">
      <c r="A26" s="26" t="s">
        <v>36</v>
      </c>
      <c r="B26" s="27"/>
      <c r="C26" s="28" t="s">
        <v>37</v>
      </c>
      <c r="D26" s="58">
        <v>2</v>
      </c>
      <c r="E26" s="58">
        <v>18</v>
      </c>
      <c r="F26" s="58">
        <v>8</v>
      </c>
      <c r="G26" s="58">
        <v>30</v>
      </c>
      <c r="H26" s="58">
        <v>0</v>
      </c>
      <c r="I26" s="59">
        <v>10</v>
      </c>
      <c r="J26" s="58">
        <v>2</v>
      </c>
      <c r="K26" s="58">
        <v>6</v>
      </c>
      <c r="L26" s="60">
        <f aca="true" t="shared" si="6" ref="L26:L66">SUM(D26:K26)</f>
        <v>76</v>
      </c>
      <c r="M26" s="59">
        <v>23</v>
      </c>
      <c r="N26" s="59">
        <v>3</v>
      </c>
      <c r="O26" s="59">
        <v>0</v>
      </c>
      <c r="P26" s="59">
        <v>3</v>
      </c>
      <c r="Q26" s="59">
        <v>0</v>
      </c>
      <c r="R26" s="59">
        <v>0</v>
      </c>
      <c r="S26" s="59">
        <v>0</v>
      </c>
      <c r="T26" s="59">
        <v>0</v>
      </c>
      <c r="U26" s="114">
        <f t="shared" si="3"/>
        <v>29</v>
      </c>
      <c r="V26" s="110">
        <v>0</v>
      </c>
      <c r="W26" s="86"/>
      <c r="X26" s="86"/>
      <c r="Y26" s="83">
        <f t="shared" si="5"/>
        <v>29</v>
      </c>
      <c r="Z26" s="84">
        <f t="shared" si="4"/>
        <v>105</v>
      </c>
    </row>
    <row r="27" spans="1:26" ht="12.75">
      <c r="A27" s="26" t="s">
        <v>38</v>
      </c>
      <c r="B27" s="27"/>
      <c r="C27" s="28" t="s">
        <v>39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9">
        <v>0</v>
      </c>
      <c r="J27" s="58">
        <v>0</v>
      </c>
      <c r="K27" s="58">
        <v>0</v>
      </c>
      <c r="L27" s="60">
        <f t="shared" si="6"/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114">
        <f t="shared" si="3"/>
        <v>0</v>
      </c>
      <c r="V27" s="110">
        <v>70</v>
      </c>
      <c r="W27" s="86"/>
      <c r="X27" s="86"/>
      <c r="Y27" s="83">
        <f t="shared" si="5"/>
        <v>70</v>
      </c>
      <c r="Z27" s="84">
        <f t="shared" si="4"/>
        <v>70</v>
      </c>
    </row>
    <row r="28" spans="1:26" ht="12.75">
      <c r="A28" s="26" t="s">
        <v>40</v>
      </c>
      <c r="B28" s="27"/>
      <c r="C28" s="28" t="s">
        <v>41</v>
      </c>
      <c r="D28" s="58">
        <v>0</v>
      </c>
      <c r="E28" s="58">
        <v>0</v>
      </c>
      <c r="F28" s="58">
        <v>0</v>
      </c>
      <c r="G28" s="58">
        <v>4</v>
      </c>
      <c r="H28" s="58">
        <v>0</v>
      </c>
      <c r="I28" s="59">
        <v>0</v>
      </c>
      <c r="J28" s="58">
        <v>0</v>
      </c>
      <c r="K28" s="58">
        <v>0</v>
      </c>
      <c r="L28" s="60">
        <f t="shared" si="6"/>
        <v>4</v>
      </c>
      <c r="M28" s="59">
        <v>80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114">
        <f t="shared" si="3"/>
        <v>80</v>
      </c>
      <c r="V28" s="110">
        <v>0</v>
      </c>
      <c r="W28" s="86"/>
      <c r="X28" s="86"/>
      <c r="Y28" s="83">
        <f t="shared" si="5"/>
        <v>80</v>
      </c>
      <c r="Z28" s="84">
        <f t="shared" si="4"/>
        <v>84</v>
      </c>
    </row>
    <row r="29" spans="1:26" ht="12.75">
      <c r="A29" s="26" t="s">
        <v>42</v>
      </c>
      <c r="B29" s="27"/>
      <c r="C29" s="28" t="s">
        <v>43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9">
        <v>0</v>
      </c>
      <c r="J29" s="58">
        <v>0</v>
      </c>
      <c r="K29" s="58">
        <v>0</v>
      </c>
      <c r="L29" s="60">
        <f t="shared" si="6"/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114">
        <f t="shared" si="3"/>
        <v>0</v>
      </c>
      <c r="V29" s="110">
        <v>0</v>
      </c>
      <c r="W29" s="86"/>
      <c r="X29" s="86"/>
      <c r="Y29" s="83">
        <f t="shared" si="5"/>
        <v>0</v>
      </c>
      <c r="Z29" s="84">
        <f t="shared" si="4"/>
        <v>0</v>
      </c>
    </row>
    <row r="30" spans="1:26" ht="12.75">
      <c r="A30" s="29" t="s">
        <v>82</v>
      </c>
      <c r="B30" s="27"/>
      <c r="C30" s="31" t="s">
        <v>83</v>
      </c>
      <c r="D30" s="58">
        <v>0</v>
      </c>
      <c r="E30" s="58">
        <v>0</v>
      </c>
      <c r="F30" s="58">
        <v>38</v>
      </c>
      <c r="G30" s="58">
        <v>0</v>
      </c>
      <c r="H30" s="58">
        <v>0</v>
      </c>
      <c r="I30" s="59">
        <v>0</v>
      </c>
      <c r="J30" s="58">
        <v>0</v>
      </c>
      <c r="K30" s="58">
        <v>1</v>
      </c>
      <c r="L30" s="60">
        <f t="shared" si="6"/>
        <v>39</v>
      </c>
      <c r="M30" s="59">
        <v>52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114">
        <f t="shared" si="3"/>
        <v>52</v>
      </c>
      <c r="V30" s="110">
        <v>400</v>
      </c>
      <c r="W30" s="86"/>
      <c r="X30" s="86"/>
      <c r="Y30" s="83">
        <f t="shared" si="5"/>
        <v>452</v>
      </c>
      <c r="Z30" s="84">
        <f t="shared" si="4"/>
        <v>491</v>
      </c>
    </row>
    <row r="31" spans="1:26" ht="12.75">
      <c r="A31" s="26" t="s">
        <v>44</v>
      </c>
      <c r="B31" s="27"/>
      <c r="C31" s="28" t="s">
        <v>45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9">
        <v>0</v>
      </c>
      <c r="J31" s="58">
        <v>0</v>
      </c>
      <c r="K31" s="58">
        <v>0</v>
      </c>
      <c r="L31" s="60">
        <f t="shared" si="6"/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114">
        <f t="shared" si="3"/>
        <v>0</v>
      </c>
      <c r="V31" s="110">
        <v>0</v>
      </c>
      <c r="W31" s="86"/>
      <c r="X31" s="86"/>
      <c r="Y31" s="83">
        <f t="shared" si="5"/>
        <v>0</v>
      </c>
      <c r="Z31" s="84">
        <f t="shared" si="4"/>
        <v>0</v>
      </c>
    </row>
    <row r="32" spans="1:26" ht="12.75">
      <c r="A32" s="26" t="s">
        <v>46</v>
      </c>
      <c r="B32" s="27"/>
      <c r="C32" s="28" t="s">
        <v>47</v>
      </c>
      <c r="D32" s="58">
        <v>2100</v>
      </c>
      <c r="E32" s="58">
        <v>55833</v>
      </c>
      <c r="F32" s="58">
        <v>-9386</v>
      </c>
      <c r="G32" s="58">
        <v>62768</v>
      </c>
      <c r="H32" s="58">
        <v>0</v>
      </c>
      <c r="I32" s="59">
        <v>5910</v>
      </c>
      <c r="J32" s="58">
        <v>615</v>
      </c>
      <c r="K32" s="58">
        <v>6000</v>
      </c>
      <c r="L32" s="60">
        <f t="shared" si="6"/>
        <v>123840</v>
      </c>
      <c r="M32" s="59">
        <v>1205</v>
      </c>
      <c r="N32" s="59">
        <v>94</v>
      </c>
      <c r="O32" s="59">
        <v>23</v>
      </c>
      <c r="P32" s="59">
        <v>64</v>
      </c>
      <c r="Q32" s="59">
        <v>382</v>
      </c>
      <c r="R32" s="59">
        <v>3</v>
      </c>
      <c r="S32" s="59">
        <v>0</v>
      </c>
      <c r="T32" s="59">
        <v>0</v>
      </c>
      <c r="U32" s="114">
        <f t="shared" si="3"/>
        <v>1771</v>
      </c>
      <c r="V32" s="111">
        <v>7145</v>
      </c>
      <c r="W32" s="81">
        <v>44763</v>
      </c>
      <c r="X32" s="81">
        <v>10000</v>
      </c>
      <c r="Y32" s="83">
        <f t="shared" si="5"/>
        <v>8916</v>
      </c>
      <c r="Z32" s="84">
        <f t="shared" si="4"/>
        <v>142756</v>
      </c>
    </row>
    <row r="33" spans="1:26" ht="12.75">
      <c r="A33" s="26" t="s">
        <v>7</v>
      </c>
      <c r="B33" s="27" t="s">
        <v>28</v>
      </c>
      <c r="C33" s="28" t="s">
        <v>91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9">
        <v>0</v>
      </c>
      <c r="J33" s="58">
        <v>0</v>
      </c>
      <c r="K33" s="58">
        <v>0</v>
      </c>
      <c r="L33" s="60">
        <f t="shared" si="6"/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114">
        <f t="shared" si="3"/>
        <v>0</v>
      </c>
      <c r="V33" s="110">
        <v>0</v>
      </c>
      <c r="W33" s="86"/>
      <c r="X33" s="86"/>
      <c r="Y33" s="83">
        <f t="shared" si="5"/>
        <v>0</v>
      </c>
      <c r="Z33" s="84">
        <f t="shared" si="4"/>
        <v>0</v>
      </c>
    </row>
    <row r="34" spans="1:26" ht="12.75">
      <c r="A34" s="26"/>
      <c r="B34" s="27" t="s">
        <v>30</v>
      </c>
      <c r="C34" s="28" t="s">
        <v>92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9">
        <v>0</v>
      </c>
      <c r="J34" s="58">
        <v>0</v>
      </c>
      <c r="K34" s="58">
        <v>2268</v>
      </c>
      <c r="L34" s="60">
        <f t="shared" si="6"/>
        <v>2268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114">
        <f t="shared" si="3"/>
        <v>0</v>
      </c>
      <c r="V34" s="110">
        <v>0</v>
      </c>
      <c r="W34" s="86"/>
      <c r="X34" s="86"/>
      <c r="Y34" s="83">
        <f t="shared" si="5"/>
        <v>0</v>
      </c>
      <c r="Z34" s="84">
        <f t="shared" si="4"/>
        <v>2268</v>
      </c>
    </row>
    <row r="35" spans="1:26" ht="12.75">
      <c r="A35" s="26" t="s">
        <v>48</v>
      </c>
      <c r="B35" s="27"/>
      <c r="C35" s="28" t="s">
        <v>49</v>
      </c>
      <c r="D35" s="58">
        <v>1200</v>
      </c>
      <c r="E35" s="58">
        <v>48500</v>
      </c>
      <c r="F35" s="58">
        <v>3510</v>
      </c>
      <c r="G35" s="58">
        <v>99000</v>
      </c>
      <c r="H35" s="58">
        <v>1000</v>
      </c>
      <c r="I35" s="59">
        <v>3500</v>
      </c>
      <c r="J35" s="58">
        <v>289</v>
      </c>
      <c r="K35" s="58">
        <v>216</v>
      </c>
      <c r="L35" s="60">
        <f t="shared" si="6"/>
        <v>157215</v>
      </c>
      <c r="M35" s="59">
        <v>1160</v>
      </c>
      <c r="N35" s="59">
        <v>334</v>
      </c>
      <c r="O35" s="59">
        <v>0</v>
      </c>
      <c r="P35" s="59">
        <v>3000</v>
      </c>
      <c r="Q35" s="59">
        <v>0</v>
      </c>
      <c r="R35" s="59">
        <v>30</v>
      </c>
      <c r="S35" s="59">
        <v>0</v>
      </c>
      <c r="T35" s="59">
        <v>0</v>
      </c>
      <c r="U35" s="114">
        <f t="shared" si="3"/>
        <v>4524</v>
      </c>
      <c r="V35" s="111">
        <v>22000</v>
      </c>
      <c r="W35" s="81"/>
      <c r="X35" s="81"/>
      <c r="Y35" s="83">
        <f t="shared" si="5"/>
        <v>26524</v>
      </c>
      <c r="Z35" s="84">
        <f t="shared" si="4"/>
        <v>183739</v>
      </c>
    </row>
    <row r="36" spans="1:26" ht="12.75">
      <c r="A36" s="26" t="s">
        <v>50</v>
      </c>
      <c r="B36" s="27"/>
      <c r="C36" s="32" t="s">
        <v>51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9">
        <v>0</v>
      </c>
      <c r="J36" s="58">
        <v>0</v>
      </c>
      <c r="K36" s="58">
        <v>0</v>
      </c>
      <c r="L36" s="60">
        <f t="shared" si="6"/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114">
        <f t="shared" si="3"/>
        <v>0</v>
      </c>
      <c r="V36" s="110">
        <v>0</v>
      </c>
      <c r="W36" s="86"/>
      <c r="X36" s="86"/>
      <c r="Y36" s="83">
        <f t="shared" si="5"/>
        <v>0</v>
      </c>
      <c r="Z36" s="84">
        <f t="shared" si="4"/>
        <v>0</v>
      </c>
    </row>
    <row r="37" spans="1:26" ht="12.75">
      <c r="A37" s="26" t="s">
        <v>52</v>
      </c>
      <c r="B37" s="27"/>
      <c r="C37" s="28" t="s">
        <v>53</v>
      </c>
      <c r="D37" s="58">
        <v>0</v>
      </c>
      <c r="E37" s="58">
        <v>20</v>
      </c>
      <c r="F37" s="58">
        <v>5</v>
      </c>
      <c r="G37" s="58">
        <v>50</v>
      </c>
      <c r="H37" s="58">
        <v>0</v>
      </c>
      <c r="I37" s="59">
        <v>0</v>
      </c>
      <c r="J37" s="58">
        <v>0</v>
      </c>
      <c r="K37" s="58">
        <v>28</v>
      </c>
      <c r="L37" s="60">
        <f t="shared" si="6"/>
        <v>103</v>
      </c>
      <c r="M37" s="59">
        <v>11</v>
      </c>
      <c r="N37" s="59">
        <v>20</v>
      </c>
      <c r="O37" s="59">
        <v>0</v>
      </c>
      <c r="P37" s="59">
        <v>20</v>
      </c>
      <c r="Q37" s="59">
        <v>0</v>
      </c>
      <c r="R37" s="59">
        <v>0</v>
      </c>
      <c r="S37" s="59">
        <v>0</v>
      </c>
      <c r="T37" s="59">
        <v>0</v>
      </c>
      <c r="U37" s="114">
        <f t="shared" si="3"/>
        <v>51</v>
      </c>
      <c r="V37" s="110">
        <v>290</v>
      </c>
      <c r="W37" s="86"/>
      <c r="X37" s="86"/>
      <c r="Y37" s="83">
        <f t="shared" si="5"/>
        <v>341</v>
      </c>
      <c r="Z37" s="84">
        <f t="shared" si="4"/>
        <v>444</v>
      </c>
    </row>
    <row r="38" spans="1:26" ht="12.75">
      <c r="A38" s="26" t="s">
        <v>54</v>
      </c>
      <c r="B38" s="27"/>
      <c r="C38" s="28" t="s">
        <v>55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9">
        <v>0</v>
      </c>
      <c r="J38" s="58">
        <v>0</v>
      </c>
      <c r="K38" s="58">
        <v>0</v>
      </c>
      <c r="L38" s="60">
        <f t="shared" si="6"/>
        <v>0</v>
      </c>
      <c r="M38" s="59"/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114">
        <f t="shared" si="3"/>
        <v>0</v>
      </c>
      <c r="V38" s="110">
        <v>0</v>
      </c>
      <c r="W38" s="86"/>
      <c r="X38" s="86"/>
      <c r="Y38" s="83">
        <f t="shared" si="5"/>
        <v>0</v>
      </c>
      <c r="Z38" s="84">
        <f t="shared" si="4"/>
        <v>0</v>
      </c>
    </row>
    <row r="39" spans="1:26" ht="13.5" thickBot="1">
      <c r="A39" s="52" t="s">
        <v>56</v>
      </c>
      <c r="B39" s="33"/>
      <c r="C39" s="34" t="s">
        <v>84</v>
      </c>
      <c r="D39" s="58">
        <v>8500</v>
      </c>
      <c r="E39" s="61">
        <v>48327</v>
      </c>
      <c r="F39" s="61">
        <v>0</v>
      </c>
      <c r="G39" s="61">
        <v>72753</v>
      </c>
      <c r="H39" s="61">
        <v>0</v>
      </c>
      <c r="I39" s="62">
        <v>500</v>
      </c>
      <c r="J39" s="61">
        <v>0</v>
      </c>
      <c r="K39" s="61">
        <v>101</v>
      </c>
      <c r="L39" s="63">
        <f t="shared" si="6"/>
        <v>130181</v>
      </c>
      <c r="M39" s="59">
        <v>333</v>
      </c>
      <c r="N39" s="62">
        <v>275</v>
      </c>
      <c r="O39" s="62">
        <v>8</v>
      </c>
      <c r="P39" s="62">
        <v>300</v>
      </c>
      <c r="Q39" s="62">
        <v>0</v>
      </c>
      <c r="R39" s="62">
        <v>0</v>
      </c>
      <c r="S39" s="62">
        <v>0</v>
      </c>
      <c r="T39" s="62">
        <v>0</v>
      </c>
      <c r="U39" s="115">
        <f t="shared" si="3"/>
        <v>916</v>
      </c>
      <c r="V39" s="112">
        <v>2020</v>
      </c>
      <c r="W39" s="89"/>
      <c r="X39" s="89"/>
      <c r="Y39" s="83">
        <f t="shared" si="5"/>
        <v>2936</v>
      </c>
      <c r="Z39" s="84">
        <f t="shared" si="4"/>
        <v>133117</v>
      </c>
    </row>
    <row r="40" spans="1:26" ht="13.5" thickBot="1">
      <c r="A40" s="35" t="s">
        <v>57</v>
      </c>
      <c r="B40" s="36"/>
      <c r="C40" s="37"/>
      <c r="D40" s="56">
        <f>SUM(D41+D44+D45+D46+D47+D49+D53+D54+D55+D62+D66)</f>
        <v>34911</v>
      </c>
      <c r="E40" s="56">
        <f aca="true" t="shared" si="7" ref="E40:K40">SUM(E41+E44+E45+E46+E47+E49+E53+E54+E55+E62+E66)</f>
        <v>189065</v>
      </c>
      <c r="F40" s="56">
        <f>SUM(F41+F44+F45+F46+F47+F48+F49+F53+F54+F55+F62+F66)</f>
        <v>138946</v>
      </c>
      <c r="G40" s="56">
        <f t="shared" si="7"/>
        <v>358105</v>
      </c>
      <c r="H40" s="56">
        <f>SUM(H41+H42+H44+H45+H46+H47+H49+H53+H54+H55+H62+H66)</f>
        <v>122849</v>
      </c>
      <c r="I40" s="56">
        <f t="shared" si="7"/>
        <v>82826</v>
      </c>
      <c r="J40" s="56">
        <f t="shared" si="7"/>
        <v>28479</v>
      </c>
      <c r="K40" s="56">
        <f t="shared" si="7"/>
        <v>51831</v>
      </c>
      <c r="L40" s="25">
        <f t="shared" si="6"/>
        <v>1007012</v>
      </c>
      <c r="M40" s="90">
        <f>SUM(M41+M44+M45+M46+M47+M49+M53+M54+M55+M62+M66)</f>
        <v>65277</v>
      </c>
      <c r="N40" s="90">
        <f aca="true" t="shared" si="8" ref="N40:X40">SUM(N41+N44+N45+N46+N47+N49+N53+N54+N55+N62+N66)</f>
        <v>22962</v>
      </c>
      <c r="O40" s="90">
        <f t="shared" si="8"/>
        <v>6392</v>
      </c>
      <c r="P40" s="90">
        <f t="shared" si="8"/>
        <v>18440</v>
      </c>
      <c r="Q40" s="90">
        <f t="shared" si="8"/>
        <v>6400</v>
      </c>
      <c r="R40" s="90">
        <f t="shared" si="8"/>
        <v>1213</v>
      </c>
      <c r="S40" s="90">
        <f t="shared" si="8"/>
        <v>0</v>
      </c>
      <c r="T40" s="90">
        <f t="shared" si="8"/>
        <v>0</v>
      </c>
      <c r="U40" s="117">
        <f>SUM(M40:T40)</f>
        <v>120684</v>
      </c>
      <c r="V40" s="92">
        <f t="shared" si="8"/>
        <v>68707</v>
      </c>
      <c r="W40" s="92">
        <f>SUM(W41+W44+W45+W46+W47+W49+W53+W54+W55+W62+W66)</f>
        <v>47000</v>
      </c>
      <c r="X40" s="92">
        <f t="shared" si="8"/>
        <v>12000</v>
      </c>
      <c r="Y40" s="93">
        <f>SUM(Y47+Y52+Y62)</f>
        <v>246456</v>
      </c>
      <c r="Z40" s="92">
        <f t="shared" si="4"/>
        <v>1208403</v>
      </c>
    </row>
    <row r="41" spans="1:26" ht="12.75">
      <c r="A41" s="26" t="s">
        <v>58</v>
      </c>
      <c r="B41" s="27"/>
      <c r="C41" s="38" t="s">
        <v>59</v>
      </c>
      <c r="D41" s="64">
        <v>0</v>
      </c>
      <c r="E41" s="64">
        <v>0</v>
      </c>
      <c r="F41" s="64">
        <v>0</v>
      </c>
      <c r="G41" s="65">
        <v>0</v>
      </c>
      <c r="H41" s="64">
        <v>0</v>
      </c>
      <c r="I41" s="122">
        <v>0</v>
      </c>
      <c r="J41" s="64">
        <v>0</v>
      </c>
      <c r="K41" s="64">
        <v>0</v>
      </c>
      <c r="L41" s="66">
        <f t="shared" si="6"/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5">
        <f>SUM(M41:T41)</f>
        <v>0</v>
      </c>
      <c r="V41" s="96">
        <v>0</v>
      </c>
      <c r="W41" s="97"/>
      <c r="X41" s="97"/>
      <c r="Y41" s="120">
        <f>SUM(U41+V41+X41)</f>
        <v>0</v>
      </c>
      <c r="Z41" s="119">
        <f t="shared" si="4"/>
        <v>0</v>
      </c>
    </row>
    <row r="42" spans="1:26" ht="12.75">
      <c r="A42" s="26" t="s">
        <v>60</v>
      </c>
      <c r="B42" s="27"/>
      <c r="C42" s="38" t="s">
        <v>61</v>
      </c>
      <c r="D42" s="67">
        <v>0</v>
      </c>
      <c r="E42" s="67">
        <v>0</v>
      </c>
      <c r="F42" s="67">
        <v>0</v>
      </c>
      <c r="G42" s="58">
        <v>0</v>
      </c>
      <c r="H42" s="67">
        <v>200</v>
      </c>
      <c r="I42" s="123">
        <v>0</v>
      </c>
      <c r="J42" s="67">
        <v>0</v>
      </c>
      <c r="K42" s="67">
        <v>0</v>
      </c>
      <c r="L42" s="66">
        <f t="shared" si="6"/>
        <v>200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0">
        <f>SUM(M42:T42)</f>
        <v>0</v>
      </c>
      <c r="V42" s="85">
        <v>0</v>
      </c>
      <c r="W42" s="98"/>
      <c r="X42" s="98"/>
      <c r="Y42" s="87">
        <f aca="true" t="shared" si="9" ref="Y42:Y66">SUM(U42+V42+X42)</f>
        <v>0</v>
      </c>
      <c r="Z42" s="119">
        <f t="shared" si="4"/>
        <v>200</v>
      </c>
    </row>
    <row r="43" spans="1:26" ht="12.75">
      <c r="A43" s="26" t="s">
        <v>7</v>
      </c>
      <c r="B43" s="27" t="s">
        <v>9</v>
      </c>
      <c r="C43" s="38" t="s">
        <v>62</v>
      </c>
      <c r="D43" s="67">
        <v>0</v>
      </c>
      <c r="E43" s="67">
        <v>0</v>
      </c>
      <c r="F43" s="67">
        <v>0</v>
      </c>
      <c r="G43" s="58">
        <v>0</v>
      </c>
      <c r="H43" s="67">
        <v>0</v>
      </c>
      <c r="I43" s="123">
        <v>0</v>
      </c>
      <c r="J43" s="67">
        <v>0</v>
      </c>
      <c r="K43" s="67">
        <v>0</v>
      </c>
      <c r="L43" s="66">
        <f t="shared" si="6"/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0">
        <f aca="true" t="shared" si="10" ref="U43:U66">SUM(M43:T43)</f>
        <v>0</v>
      </c>
      <c r="V43" s="85">
        <v>0</v>
      </c>
      <c r="W43" s="98"/>
      <c r="X43" s="98"/>
      <c r="Y43" s="87">
        <f t="shared" si="9"/>
        <v>0</v>
      </c>
      <c r="Z43" s="119">
        <f t="shared" si="4"/>
        <v>0</v>
      </c>
    </row>
    <row r="44" spans="1:26" ht="12.75">
      <c r="A44" s="26" t="s">
        <v>63</v>
      </c>
      <c r="B44" s="27"/>
      <c r="C44" s="38" t="s">
        <v>64</v>
      </c>
      <c r="D44" s="67">
        <v>0</v>
      </c>
      <c r="E44" s="67">
        <v>0</v>
      </c>
      <c r="F44" s="67">
        <v>0</v>
      </c>
      <c r="G44" s="58">
        <v>0</v>
      </c>
      <c r="H44" s="67">
        <v>0</v>
      </c>
      <c r="I44" s="123">
        <v>0</v>
      </c>
      <c r="J44" s="67">
        <v>0</v>
      </c>
      <c r="K44" s="67">
        <v>0</v>
      </c>
      <c r="L44" s="66">
        <f t="shared" si="6"/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0">
        <f t="shared" si="10"/>
        <v>0</v>
      </c>
      <c r="V44" s="85">
        <v>0</v>
      </c>
      <c r="W44" s="98"/>
      <c r="X44" s="98"/>
      <c r="Y44" s="87">
        <f t="shared" si="9"/>
        <v>0</v>
      </c>
      <c r="Z44" s="119">
        <f t="shared" si="4"/>
        <v>0</v>
      </c>
    </row>
    <row r="45" spans="1:26" ht="12.75">
      <c r="A45" s="26" t="s">
        <v>65</v>
      </c>
      <c r="B45" s="27"/>
      <c r="C45" s="38" t="s">
        <v>66</v>
      </c>
      <c r="D45" s="67">
        <v>0</v>
      </c>
      <c r="E45" s="67">
        <v>0</v>
      </c>
      <c r="F45" s="67">
        <v>0</v>
      </c>
      <c r="G45" s="58">
        <v>0</v>
      </c>
      <c r="H45" s="67">
        <v>0</v>
      </c>
      <c r="I45" s="123">
        <v>0</v>
      </c>
      <c r="J45" s="67">
        <v>0</v>
      </c>
      <c r="K45" s="67">
        <v>0</v>
      </c>
      <c r="L45" s="66">
        <f t="shared" si="6"/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0">
        <f t="shared" si="10"/>
        <v>0</v>
      </c>
      <c r="V45" s="85">
        <v>0</v>
      </c>
      <c r="W45" s="98"/>
      <c r="X45" s="98"/>
      <c r="Y45" s="87">
        <f t="shared" si="9"/>
        <v>0</v>
      </c>
      <c r="Z45" s="119">
        <f t="shared" si="4"/>
        <v>0</v>
      </c>
    </row>
    <row r="46" spans="1:26" ht="12.75">
      <c r="A46" s="26" t="s">
        <v>67</v>
      </c>
      <c r="B46" s="27"/>
      <c r="C46" s="38" t="s">
        <v>43</v>
      </c>
      <c r="D46" s="67">
        <v>0</v>
      </c>
      <c r="E46" s="67">
        <v>0</v>
      </c>
      <c r="F46" s="67">
        <v>0</v>
      </c>
      <c r="G46" s="58">
        <v>0</v>
      </c>
      <c r="H46" s="67">
        <v>0</v>
      </c>
      <c r="I46" s="123">
        <v>0</v>
      </c>
      <c r="J46" s="67">
        <v>0</v>
      </c>
      <c r="K46" s="67">
        <v>0</v>
      </c>
      <c r="L46" s="66">
        <f t="shared" si="6"/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0">
        <f t="shared" si="10"/>
        <v>0</v>
      </c>
      <c r="V46" s="85">
        <v>0</v>
      </c>
      <c r="W46" s="98"/>
      <c r="X46" s="98"/>
      <c r="Y46" s="87">
        <f t="shared" si="9"/>
        <v>0</v>
      </c>
      <c r="Z46" s="119">
        <f t="shared" si="4"/>
        <v>0</v>
      </c>
    </row>
    <row r="47" spans="1:26" ht="12.75">
      <c r="A47" s="26" t="s">
        <v>68</v>
      </c>
      <c r="B47" s="27"/>
      <c r="C47" s="38" t="s">
        <v>69</v>
      </c>
      <c r="D47" s="68">
        <v>0</v>
      </c>
      <c r="E47" s="68">
        <v>0</v>
      </c>
      <c r="F47" s="68">
        <v>0</v>
      </c>
      <c r="G47" s="59">
        <v>0</v>
      </c>
      <c r="H47" s="68">
        <v>0</v>
      </c>
      <c r="I47" s="123">
        <v>0</v>
      </c>
      <c r="J47" s="68">
        <v>0</v>
      </c>
      <c r="K47" s="68">
        <v>0</v>
      </c>
      <c r="L47" s="66">
        <f t="shared" si="6"/>
        <v>0</v>
      </c>
      <c r="M47" s="68">
        <v>3742</v>
      </c>
      <c r="N47" s="68">
        <v>0</v>
      </c>
      <c r="O47" s="68">
        <v>92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0">
        <f t="shared" si="10"/>
        <v>3834</v>
      </c>
      <c r="V47" s="85">
        <v>11622</v>
      </c>
      <c r="W47" s="98"/>
      <c r="X47" s="98"/>
      <c r="Y47" s="87">
        <f t="shared" si="9"/>
        <v>15456</v>
      </c>
      <c r="Z47" s="119">
        <f t="shared" si="4"/>
        <v>15456</v>
      </c>
    </row>
    <row r="48" spans="1:26" ht="12.75">
      <c r="A48" s="29" t="s">
        <v>85</v>
      </c>
      <c r="B48" s="27"/>
      <c r="C48" s="129" t="s">
        <v>86</v>
      </c>
      <c r="D48" s="68">
        <v>0</v>
      </c>
      <c r="E48" s="68">
        <v>0</v>
      </c>
      <c r="F48" s="68">
        <v>13</v>
      </c>
      <c r="G48" s="59">
        <v>0</v>
      </c>
      <c r="H48" s="68">
        <v>0</v>
      </c>
      <c r="I48" s="123">
        <v>0</v>
      </c>
      <c r="J48" s="68">
        <v>0</v>
      </c>
      <c r="K48" s="68">
        <v>0</v>
      </c>
      <c r="L48" s="66">
        <f t="shared" si="6"/>
        <v>13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0">
        <f t="shared" si="10"/>
        <v>0</v>
      </c>
      <c r="V48" s="85">
        <v>0</v>
      </c>
      <c r="W48" s="98"/>
      <c r="X48" s="98"/>
      <c r="Y48" s="87">
        <f t="shared" si="9"/>
        <v>0</v>
      </c>
      <c r="Z48" s="119">
        <f t="shared" si="4"/>
        <v>13</v>
      </c>
    </row>
    <row r="49" spans="1:26" ht="12.75">
      <c r="A49" s="26" t="s">
        <v>70</v>
      </c>
      <c r="B49" s="27"/>
      <c r="C49" s="38" t="s">
        <v>71</v>
      </c>
      <c r="D49" s="67">
        <v>485</v>
      </c>
      <c r="E49" s="67">
        <v>0</v>
      </c>
      <c r="F49" s="67">
        <v>2900</v>
      </c>
      <c r="G49" s="58">
        <v>90000</v>
      </c>
      <c r="H49" s="67">
        <v>4300</v>
      </c>
      <c r="I49" s="123">
        <v>3000</v>
      </c>
      <c r="J49" s="67">
        <v>142</v>
      </c>
      <c r="K49" s="67">
        <v>0</v>
      </c>
      <c r="L49" s="66">
        <f t="shared" si="6"/>
        <v>100827</v>
      </c>
      <c r="M49" s="68">
        <v>104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0">
        <f t="shared" si="10"/>
        <v>104</v>
      </c>
      <c r="V49" s="85">
        <v>0</v>
      </c>
      <c r="W49" s="98"/>
      <c r="X49" s="98"/>
      <c r="Y49" s="87">
        <f t="shared" si="9"/>
        <v>104</v>
      </c>
      <c r="Z49" s="119">
        <f t="shared" si="4"/>
        <v>100931</v>
      </c>
    </row>
    <row r="50" spans="1:26" ht="12.75">
      <c r="A50" s="26" t="s">
        <v>7</v>
      </c>
      <c r="B50" s="27" t="s">
        <v>9</v>
      </c>
      <c r="C50" s="38" t="s">
        <v>93</v>
      </c>
      <c r="D50" s="67">
        <v>0</v>
      </c>
      <c r="E50" s="67">
        <v>0</v>
      </c>
      <c r="F50" s="67">
        <v>0</v>
      </c>
      <c r="G50" s="58">
        <v>0</v>
      </c>
      <c r="H50" s="67">
        <v>3500</v>
      </c>
      <c r="I50" s="123">
        <v>0</v>
      </c>
      <c r="J50" s="67">
        <v>0</v>
      </c>
      <c r="K50" s="67">
        <v>0</v>
      </c>
      <c r="L50" s="66">
        <f t="shared" si="6"/>
        <v>3500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0">
        <f t="shared" si="10"/>
        <v>0</v>
      </c>
      <c r="V50" s="85">
        <v>0</v>
      </c>
      <c r="W50" s="98"/>
      <c r="X50" s="98"/>
      <c r="Y50" s="87">
        <f t="shared" si="9"/>
        <v>0</v>
      </c>
      <c r="Z50" s="119">
        <f t="shared" si="4"/>
        <v>3500</v>
      </c>
    </row>
    <row r="51" spans="1:26" ht="12.75">
      <c r="A51" s="26"/>
      <c r="B51" s="27" t="s">
        <v>28</v>
      </c>
      <c r="C51" s="38" t="s">
        <v>94</v>
      </c>
      <c r="D51" s="67">
        <v>0</v>
      </c>
      <c r="E51" s="67">
        <v>0</v>
      </c>
      <c r="F51" s="67">
        <v>0</v>
      </c>
      <c r="G51" s="58">
        <v>0</v>
      </c>
      <c r="H51" s="67">
        <v>0</v>
      </c>
      <c r="I51" s="123">
        <v>0</v>
      </c>
      <c r="J51" s="67">
        <v>0</v>
      </c>
      <c r="K51" s="67">
        <v>0</v>
      </c>
      <c r="L51" s="66">
        <f t="shared" si="6"/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0">
        <f t="shared" si="10"/>
        <v>0</v>
      </c>
      <c r="V51" s="85">
        <v>0</v>
      </c>
      <c r="W51" s="98"/>
      <c r="X51" s="98"/>
      <c r="Y51" s="87">
        <f t="shared" si="9"/>
        <v>0</v>
      </c>
      <c r="Z51" s="119">
        <f t="shared" si="4"/>
        <v>0</v>
      </c>
    </row>
    <row r="52" spans="1:26" ht="12.75">
      <c r="A52" s="26"/>
      <c r="B52" s="27" t="s">
        <v>48</v>
      </c>
      <c r="C52" s="38" t="s">
        <v>95</v>
      </c>
      <c r="D52" s="67">
        <v>485</v>
      </c>
      <c r="E52" s="67">
        <v>0</v>
      </c>
      <c r="F52" s="67">
        <v>0</v>
      </c>
      <c r="G52" s="58">
        <v>88450</v>
      </c>
      <c r="H52" s="67">
        <v>0</v>
      </c>
      <c r="I52" s="123">
        <v>0</v>
      </c>
      <c r="J52" s="67">
        <v>142</v>
      </c>
      <c r="K52" s="67">
        <v>0</v>
      </c>
      <c r="L52" s="66">
        <f t="shared" si="6"/>
        <v>89077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0">
        <f t="shared" si="10"/>
        <v>0</v>
      </c>
      <c r="V52" s="85">
        <v>0</v>
      </c>
      <c r="W52" s="98"/>
      <c r="X52" s="98"/>
      <c r="Y52" s="87">
        <f t="shared" si="9"/>
        <v>0</v>
      </c>
      <c r="Z52" s="119">
        <f t="shared" si="4"/>
        <v>89077</v>
      </c>
    </row>
    <row r="53" spans="1:26" ht="12.75">
      <c r="A53" s="26" t="s">
        <v>73</v>
      </c>
      <c r="B53" s="27"/>
      <c r="C53" s="38" t="s">
        <v>74</v>
      </c>
      <c r="D53" s="67">
        <v>0</v>
      </c>
      <c r="E53" s="67">
        <v>0</v>
      </c>
      <c r="F53" s="67">
        <v>0</v>
      </c>
      <c r="G53" s="58">
        <v>0</v>
      </c>
      <c r="H53" s="67">
        <v>0</v>
      </c>
      <c r="I53" s="123">
        <v>0</v>
      </c>
      <c r="J53" s="67">
        <v>0</v>
      </c>
      <c r="K53" s="67">
        <v>0</v>
      </c>
      <c r="L53" s="66">
        <f t="shared" si="6"/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0">
        <f t="shared" si="10"/>
        <v>0</v>
      </c>
      <c r="V53" s="85">
        <v>0</v>
      </c>
      <c r="W53" s="98"/>
      <c r="X53" s="98"/>
      <c r="Y53" s="87">
        <f t="shared" si="9"/>
        <v>0</v>
      </c>
      <c r="Z53" s="119">
        <f t="shared" si="4"/>
        <v>0</v>
      </c>
    </row>
    <row r="54" spans="1:26" ht="12.75">
      <c r="A54" s="26" t="s">
        <v>75</v>
      </c>
      <c r="B54" s="27"/>
      <c r="C54" s="38" t="s">
        <v>76</v>
      </c>
      <c r="D54" s="67">
        <v>0</v>
      </c>
      <c r="E54" s="67">
        <v>0</v>
      </c>
      <c r="F54" s="67">
        <v>0</v>
      </c>
      <c r="G54" s="58">
        <v>0</v>
      </c>
      <c r="H54" s="67">
        <v>0</v>
      </c>
      <c r="I54" s="123">
        <v>0</v>
      </c>
      <c r="J54" s="67">
        <v>0</v>
      </c>
      <c r="K54" s="67">
        <v>0</v>
      </c>
      <c r="L54" s="66">
        <f t="shared" si="6"/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0">
        <f t="shared" si="10"/>
        <v>0</v>
      </c>
      <c r="V54" s="85">
        <v>0</v>
      </c>
      <c r="W54" s="98"/>
      <c r="X54" s="98"/>
      <c r="Y54" s="87">
        <f t="shared" si="9"/>
        <v>0</v>
      </c>
      <c r="Z54" s="119">
        <f t="shared" si="4"/>
        <v>0</v>
      </c>
    </row>
    <row r="55" spans="1:26" ht="12.75">
      <c r="A55" s="26" t="s">
        <v>77</v>
      </c>
      <c r="B55" s="27"/>
      <c r="C55" s="38" t="s">
        <v>96</v>
      </c>
      <c r="D55" s="67">
        <v>0</v>
      </c>
      <c r="E55" s="67">
        <v>0</v>
      </c>
      <c r="F55" s="67">
        <v>0</v>
      </c>
      <c r="G55" s="58">
        <v>0</v>
      </c>
      <c r="H55" s="67"/>
      <c r="I55" s="123">
        <v>0</v>
      </c>
      <c r="J55" s="67">
        <v>0</v>
      </c>
      <c r="K55" s="67">
        <v>0</v>
      </c>
      <c r="L55" s="66">
        <f t="shared" si="6"/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0">
        <f t="shared" si="10"/>
        <v>0</v>
      </c>
      <c r="V55" s="85">
        <v>0</v>
      </c>
      <c r="W55" s="98"/>
      <c r="X55" s="98"/>
      <c r="Y55" s="87">
        <f t="shared" si="9"/>
        <v>0</v>
      </c>
      <c r="Z55" s="119">
        <f t="shared" si="4"/>
        <v>0</v>
      </c>
    </row>
    <row r="56" spans="1:26" ht="12.75">
      <c r="A56" s="26" t="s">
        <v>7</v>
      </c>
      <c r="B56" s="27" t="s">
        <v>87</v>
      </c>
      <c r="C56" s="38" t="s">
        <v>123</v>
      </c>
      <c r="D56" s="67">
        <v>0</v>
      </c>
      <c r="E56" s="67">
        <v>0</v>
      </c>
      <c r="F56" s="67">
        <v>0</v>
      </c>
      <c r="G56" s="58">
        <v>0</v>
      </c>
      <c r="H56" s="67">
        <v>0</v>
      </c>
      <c r="I56" s="123">
        <v>0</v>
      </c>
      <c r="J56" s="67">
        <v>0</v>
      </c>
      <c r="K56" s="67">
        <v>0</v>
      </c>
      <c r="L56" s="66">
        <f t="shared" si="6"/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0">
        <f t="shared" si="10"/>
        <v>0</v>
      </c>
      <c r="V56" s="85">
        <v>0</v>
      </c>
      <c r="W56" s="98"/>
      <c r="X56" s="98"/>
      <c r="Y56" s="87">
        <f t="shared" si="9"/>
        <v>0</v>
      </c>
      <c r="Z56" s="119">
        <f t="shared" si="4"/>
        <v>0</v>
      </c>
    </row>
    <row r="57" spans="1:26" ht="12.75">
      <c r="A57" s="39"/>
      <c r="B57" s="27" t="s">
        <v>90</v>
      </c>
      <c r="C57" s="38" t="s">
        <v>124</v>
      </c>
      <c r="D57" s="67">
        <v>0</v>
      </c>
      <c r="E57" s="67">
        <v>0</v>
      </c>
      <c r="F57" s="67">
        <v>0</v>
      </c>
      <c r="G57" s="58">
        <v>0</v>
      </c>
      <c r="H57" s="67">
        <v>0</v>
      </c>
      <c r="I57" s="123">
        <v>0</v>
      </c>
      <c r="J57" s="67">
        <v>0</v>
      </c>
      <c r="K57" s="67">
        <v>0</v>
      </c>
      <c r="L57" s="66">
        <f t="shared" si="6"/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0">
        <f t="shared" si="10"/>
        <v>0</v>
      </c>
      <c r="V57" s="85">
        <v>0</v>
      </c>
      <c r="W57" s="98"/>
      <c r="X57" s="98"/>
      <c r="Y57" s="87">
        <f t="shared" si="9"/>
        <v>0</v>
      </c>
      <c r="Z57" s="119">
        <f t="shared" si="4"/>
        <v>0</v>
      </c>
    </row>
    <row r="58" spans="1:26" ht="12.75">
      <c r="A58" s="39"/>
      <c r="B58" s="27" t="s">
        <v>125</v>
      </c>
      <c r="C58" s="38" t="s">
        <v>126</v>
      </c>
      <c r="D58" s="67">
        <v>0</v>
      </c>
      <c r="E58" s="67">
        <v>0</v>
      </c>
      <c r="F58" s="67">
        <v>0</v>
      </c>
      <c r="G58" s="58">
        <v>0</v>
      </c>
      <c r="H58" s="67">
        <v>0</v>
      </c>
      <c r="I58" s="123">
        <v>0</v>
      </c>
      <c r="J58" s="67">
        <v>0</v>
      </c>
      <c r="K58" s="67">
        <v>0</v>
      </c>
      <c r="L58" s="66">
        <f t="shared" si="6"/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0">
        <f t="shared" si="10"/>
        <v>0</v>
      </c>
      <c r="V58" s="85">
        <v>0</v>
      </c>
      <c r="W58" s="98"/>
      <c r="X58" s="98"/>
      <c r="Y58" s="87">
        <f t="shared" si="9"/>
        <v>0</v>
      </c>
      <c r="Z58" s="119">
        <f t="shared" si="4"/>
        <v>0</v>
      </c>
    </row>
    <row r="59" spans="1:26" ht="12.75">
      <c r="A59" s="39"/>
      <c r="B59" s="27" t="s">
        <v>127</v>
      </c>
      <c r="C59" s="38" t="s">
        <v>128</v>
      </c>
      <c r="D59" s="67">
        <v>0</v>
      </c>
      <c r="E59" s="67">
        <v>0</v>
      </c>
      <c r="F59" s="67">
        <v>0</v>
      </c>
      <c r="G59" s="58">
        <v>0</v>
      </c>
      <c r="H59" s="67">
        <v>0</v>
      </c>
      <c r="I59" s="123">
        <v>0</v>
      </c>
      <c r="J59" s="67">
        <v>0</v>
      </c>
      <c r="K59" s="67">
        <v>0</v>
      </c>
      <c r="L59" s="66">
        <f t="shared" si="6"/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0">
        <f t="shared" si="10"/>
        <v>0</v>
      </c>
      <c r="V59" s="85">
        <v>0</v>
      </c>
      <c r="W59" s="98"/>
      <c r="X59" s="98"/>
      <c r="Y59" s="87">
        <f t="shared" si="9"/>
        <v>0</v>
      </c>
      <c r="Z59" s="119">
        <f t="shared" si="4"/>
        <v>0</v>
      </c>
    </row>
    <row r="60" spans="1:26" ht="12.75">
      <c r="A60" s="39"/>
      <c r="B60" s="27" t="s">
        <v>24</v>
      </c>
      <c r="C60" s="38" t="s">
        <v>129</v>
      </c>
      <c r="D60" s="67">
        <v>0</v>
      </c>
      <c r="E60" s="67">
        <v>0</v>
      </c>
      <c r="F60" s="67">
        <v>0</v>
      </c>
      <c r="G60" s="58">
        <v>0</v>
      </c>
      <c r="H60" s="67">
        <v>0</v>
      </c>
      <c r="I60" s="123">
        <v>0</v>
      </c>
      <c r="J60" s="67">
        <v>0</v>
      </c>
      <c r="K60" s="67">
        <v>0</v>
      </c>
      <c r="L60" s="66">
        <f t="shared" si="6"/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0">
        <f t="shared" si="10"/>
        <v>0</v>
      </c>
      <c r="V60" s="85">
        <v>0</v>
      </c>
      <c r="W60" s="98"/>
      <c r="X60" s="98"/>
      <c r="Y60" s="87">
        <f t="shared" si="9"/>
        <v>0</v>
      </c>
      <c r="Z60" s="119">
        <f t="shared" si="4"/>
        <v>0</v>
      </c>
    </row>
    <row r="61" spans="1:26" ht="12.75">
      <c r="A61" s="39"/>
      <c r="B61" s="27" t="s">
        <v>97</v>
      </c>
      <c r="C61" s="38" t="s">
        <v>130</v>
      </c>
      <c r="D61" s="67">
        <v>0</v>
      </c>
      <c r="E61" s="67">
        <v>0</v>
      </c>
      <c r="F61" s="67">
        <v>0</v>
      </c>
      <c r="G61" s="58">
        <v>0</v>
      </c>
      <c r="H61" s="67">
        <v>0</v>
      </c>
      <c r="I61" s="123">
        <v>0</v>
      </c>
      <c r="J61" s="67">
        <v>0</v>
      </c>
      <c r="K61" s="67">
        <v>0</v>
      </c>
      <c r="L61" s="66">
        <f t="shared" si="6"/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0">
        <f t="shared" si="10"/>
        <v>0</v>
      </c>
      <c r="V61" s="85">
        <v>0</v>
      </c>
      <c r="W61" s="98"/>
      <c r="X61" s="98"/>
      <c r="Y61" s="87">
        <f t="shared" si="9"/>
        <v>0</v>
      </c>
      <c r="Z61" s="119">
        <f t="shared" si="4"/>
        <v>0</v>
      </c>
    </row>
    <row r="62" spans="1:26" ht="12.75">
      <c r="A62" s="40">
        <v>692</v>
      </c>
      <c r="B62" s="33"/>
      <c r="C62" s="41" t="s">
        <v>78</v>
      </c>
      <c r="D62" s="69">
        <v>33796</v>
      </c>
      <c r="E62" s="69">
        <v>189065</v>
      </c>
      <c r="F62" s="69">
        <v>136033</v>
      </c>
      <c r="G62" s="61">
        <v>268105</v>
      </c>
      <c r="H62" s="67">
        <v>118349</v>
      </c>
      <c r="I62" s="70">
        <v>79826</v>
      </c>
      <c r="J62" s="69">
        <v>28337</v>
      </c>
      <c r="K62" s="69">
        <v>51831</v>
      </c>
      <c r="L62" s="66">
        <f t="shared" si="6"/>
        <v>905342</v>
      </c>
      <c r="M62" s="99">
        <v>59600</v>
      </c>
      <c r="N62" s="99">
        <v>22962</v>
      </c>
      <c r="O62" s="99">
        <v>6300</v>
      </c>
      <c r="P62" s="99">
        <v>18440</v>
      </c>
      <c r="Q62" s="99">
        <v>6400</v>
      </c>
      <c r="R62" s="99">
        <v>1213</v>
      </c>
      <c r="S62" s="99">
        <v>0</v>
      </c>
      <c r="T62" s="99">
        <v>0</v>
      </c>
      <c r="U62" s="60">
        <f t="shared" si="10"/>
        <v>114915</v>
      </c>
      <c r="V62" s="85">
        <v>57085</v>
      </c>
      <c r="W62" s="98">
        <v>47000</v>
      </c>
      <c r="X62" s="98">
        <v>12000</v>
      </c>
      <c r="Y62" s="125">
        <f>SUM(U62+V62+W62+X62)</f>
        <v>231000</v>
      </c>
      <c r="Z62" s="119">
        <f t="shared" si="4"/>
        <v>1089342</v>
      </c>
    </row>
    <row r="63" spans="1:26" ht="12.75">
      <c r="A63" s="42" t="s">
        <v>72</v>
      </c>
      <c r="B63" s="43" t="s">
        <v>87</v>
      </c>
      <c r="C63" s="41" t="s">
        <v>138</v>
      </c>
      <c r="D63" s="71">
        <v>33796</v>
      </c>
      <c r="E63" s="71">
        <v>140738</v>
      </c>
      <c r="F63" s="71">
        <v>136032</v>
      </c>
      <c r="G63" s="72">
        <v>175352</v>
      </c>
      <c r="H63" s="73">
        <v>118349</v>
      </c>
      <c r="I63" s="74">
        <v>79826</v>
      </c>
      <c r="J63" s="71">
        <v>28337</v>
      </c>
      <c r="K63" s="71">
        <v>49563</v>
      </c>
      <c r="L63" s="75">
        <v>761992</v>
      </c>
      <c r="M63" s="71">
        <v>59600</v>
      </c>
      <c r="N63" s="71">
        <v>22962</v>
      </c>
      <c r="O63" s="71">
        <v>6300</v>
      </c>
      <c r="P63" s="71">
        <v>18440</v>
      </c>
      <c r="Q63" s="71">
        <v>6400</v>
      </c>
      <c r="R63" s="71">
        <v>1213</v>
      </c>
      <c r="S63" s="71">
        <v>0</v>
      </c>
      <c r="T63" s="71">
        <v>0</v>
      </c>
      <c r="U63" s="57">
        <f t="shared" si="10"/>
        <v>114915</v>
      </c>
      <c r="V63" s="100">
        <v>57085</v>
      </c>
      <c r="W63" s="101">
        <v>47000</v>
      </c>
      <c r="X63" s="101">
        <v>12000</v>
      </c>
      <c r="Y63" s="125">
        <f>SUM(U63+V63+W63+X63)</f>
        <v>231000</v>
      </c>
      <c r="Z63" s="126">
        <f>SUM(L63+Y63)</f>
        <v>992992</v>
      </c>
    </row>
    <row r="64" spans="1:28" ht="12.75">
      <c r="A64" s="44"/>
      <c r="B64" s="44">
        <v>101</v>
      </c>
      <c r="C64" s="45" t="s">
        <v>131</v>
      </c>
      <c r="D64" s="69">
        <v>0</v>
      </c>
      <c r="E64" s="69">
        <v>0</v>
      </c>
      <c r="F64" s="69">
        <v>0</v>
      </c>
      <c r="G64" s="61">
        <v>20000</v>
      </c>
      <c r="H64" s="67">
        <v>0</v>
      </c>
      <c r="I64" s="70">
        <v>0</v>
      </c>
      <c r="J64" s="69">
        <v>0</v>
      </c>
      <c r="K64" s="69">
        <v>2268</v>
      </c>
      <c r="L64" s="66">
        <f t="shared" si="6"/>
        <v>22268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0">
        <f t="shared" si="10"/>
        <v>0</v>
      </c>
      <c r="V64" s="85">
        <v>0</v>
      </c>
      <c r="W64" s="98"/>
      <c r="X64" s="98"/>
      <c r="Y64" s="87">
        <f t="shared" si="9"/>
        <v>0</v>
      </c>
      <c r="Z64" s="119">
        <f t="shared" si="4"/>
        <v>22268</v>
      </c>
      <c r="AB64" s="2"/>
    </row>
    <row r="65" spans="1:26" ht="12.75">
      <c r="A65" s="46"/>
      <c r="B65" s="46">
        <v>102.103</v>
      </c>
      <c r="C65" s="47" t="s">
        <v>132</v>
      </c>
      <c r="D65" s="67">
        <v>0</v>
      </c>
      <c r="E65" s="67">
        <v>0</v>
      </c>
      <c r="F65" s="67">
        <v>0</v>
      </c>
      <c r="G65" s="58">
        <v>0</v>
      </c>
      <c r="H65" s="67">
        <v>0</v>
      </c>
      <c r="I65" s="123">
        <v>0</v>
      </c>
      <c r="J65" s="67">
        <v>0</v>
      </c>
      <c r="K65" s="67">
        <v>0</v>
      </c>
      <c r="L65" s="66">
        <f t="shared" si="6"/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0">
        <f t="shared" si="10"/>
        <v>0</v>
      </c>
      <c r="V65" s="85">
        <v>0</v>
      </c>
      <c r="W65" s="98"/>
      <c r="X65" s="98"/>
      <c r="Y65" s="87">
        <f t="shared" si="9"/>
        <v>0</v>
      </c>
      <c r="Z65" s="119">
        <f t="shared" si="4"/>
        <v>0</v>
      </c>
    </row>
    <row r="66" spans="1:26" ht="13.5" thickBot="1">
      <c r="A66" s="46">
        <v>720</v>
      </c>
      <c r="B66" s="46"/>
      <c r="C66" s="47" t="s">
        <v>133</v>
      </c>
      <c r="D66" s="76">
        <v>630</v>
      </c>
      <c r="E66" s="76">
        <v>0</v>
      </c>
      <c r="F66" s="76">
        <v>0</v>
      </c>
      <c r="G66" s="77">
        <v>0</v>
      </c>
      <c r="H66" s="76">
        <v>0</v>
      </c>
      <c r="I66" s="124">
        <v>0</v>
      </c>
      <c r="J66" s="76">
        <v>0</v>
      </c>
      <c r="K66" s="76">
        <v>0</v>
      </c>
      <c r="L66" s="78">
        <f t="shared" si="6"/>
        <v>630</v>
      </c>
      <c r="M66" s="102">
        <v>1831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60">
        <f t="shared" si="10"/>
        <v>1831</v>
      </c>
      <c r="V66" s="88">
        <v>0</v>
      </c>
      <c r="W66" s="103"/>
      <c r="X66" s="103"/>
      <c r="Y66" s="121">
        <f t="shared" si="9"/>
        <v>1831</v>
      </c>
      <c r="Z66" s="119">
        <f t="shared" si="4"/>
        <v>2461</v>
      </c>
    </row>
    <row r="67" spans="1:26" ht="13.5" thickBot="1">
      <c r="A67" s="48" t="s">
        <v>79</v>
      </c>
      <c r="B67" s="49"/>
      <c r="C67" s="50"/>
      <c r="D67" s="79">
        <f aca="true" t="shared" si="11" ref="D67:X67">SUM(D40-D7)</f>
        <v>0</v>
      </c>
      <c r="E67" s="79">
        <f t="shared" si="11"/>
        <v>0</v>
      </c>
      <c r="F67" s="79">
        <f t="shared" si="11"/>
        <v>0</v>
      </c>
      <c r="G67" s="79">
        <f t="shared" si="11"/>
        <v>0</v>
      </c>
      <c r="H67" s="79">
        <f t="shared" si="11"/>
        <v>0</v>
      </c>
      <c r="I67" s="79">
        <f t="shared" si="11"/>
        <v>0</v>
      </c>
      <c r="J67" s="79">
        <f t="shared" si="11"/>
        <v>0</v>
      </c>
      <c r="K67" s="79">
        <f t="shared" si="11"/>
        <v>-405</v>
      </c>
      <c r="L67" s="80">
        <f>SUM(D67:K67)</f>
        <v>-405</v>
      </c>
      <c r="M67" s="104">
        <f t="shared" si="11"/>
        <v>0</v>
      </c>
      <c r="N67" s="104">
        <f t="shared" si="11"/>
        <v>-2270</v>
      </c>
      <c r="O67" s="104">
        <f t="shared" si="11"/>
        <v>-998</v>
      </c>
      <c r="P67" s="104">
        <f t="shared" si="11"/>
        <v>-3799</v>
      </c>
      <c r="Q67" s="104">
        <f t="shared" si="11"/>
        <v>-702</v>
      </c>
      <c r="R67" s="104">
        <f t="shared" si="11"/>
        <v>0</v>
      </c>
      <c r="S67" s="104">
        <f t="shared" si="11"/>
        <v>0</v>
      </c>
      <c r="T67" s="104">
        <f t="shared" si="11"/>
        <v>0</v>
      </c>
      <c r="U67" s="79">
        <f>SUM(M67:T67)</f>
        <v>-7769</v>
      </c>
      <c r="V67" s="79">
        <f t="shared" si="11"/>
        <v>0</v>
      </c>
      <c r="W67" s="79">
        <f>SUM(W40-W7)</f>
        <v>2237</v>
      </c>
      <c r="X67" s="79">
        <f t="shared" si="11"/>
        <v>2000</v>
      </c>
      <c r="Y67" s="105">
        <f>SUM(U67:X67)</f>
        <v>-3532</v>
      </c>
      <c r="Z67" s="106">
        <f>SUM(L67+U67+V67+X67)</f>
        <v>-6174</v>
      </c>
    </row>
    <row r="69" spans="3:25" ht="12.75">
      <c r="C69" s="128" t="s">
        <v>139</v>
      </c>
      <c r="E69" s="127"/>
      <c r="G69" s="127"/>
      <c r="O69" s="130"/>
      <c r="V69" s="2"/>
      <c r="W69" s="2"/>
      <c r="Y69" s="2"/>
    </row>
    <row r="70" spans="3:15" ht="12.75">
      <c r="C70" s="128" t="s">
        <v>140</v>
      </c>
      <c r="E70" s="127"/>
      <c r="G70" s="127"/>
      <c r="O70" s="130"/>
    </row>
    <row r="71" spans="3:12" ht="12.75">
      <c r="C71" s="128" t="s">
        <v>141</v>
      </c>
      <c r="L71" s="51"/>
    </row>
    <row r="72" ht="12.75">
      <c r="C72" s="128" t="s">
        <v>142</v>
      </c>
    </row>
    <row r="73" spans="3:9" ht="12.75">
      <c r="C73" s="128"/>
      <c r="I73" s="2"/>
    </row>
    <row r="74" spans="3:9" ht="12.75">
      <c r="C74" s="128" t="s">
        <v>145</v>
      </c>
      <c r="I74" s="2"/>
    </row>
    <row r="75" ht="12.75">
      <c r="I75" s="2"/>
    </row>
  </sheetData>
  <sheetProtection/>
  <mergeCells count="3">
    <mergeCell ref="D4:K5"/>
    <mergeCell ref="M4:T5"/>
    <mergeCell ref="V4:X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72" r:id="rId1"/>
  <ignoredErrors>
    <ignoredError sqref="U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Rektorát UP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Kubáčková</dc:creator>
  <cp:keywords/>
  <dc:description/>
  <cp:lastModifiedBy>Kubackova Jitka</cp:lastModifiedBy>
  <cp:lastPrinted>2013-04-23T07:19:48Z</cp:lastPrinted>
  <dcterms:created xsi:type="dcterms:W3CDTF">2011-05-06T12:35:25Z</dcterms:created>
  <dcterms:modified xsi:type="dcterms:W3CDTF">2013-07-29T11:00:06Z</dcterms:modified>
  <cp:category/>
  <cp:version/>
  <cp:contentType/>
  <cp:contentStatus/>
</cp:coreProperties>
</file>